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southlanarkshire.sharepoint.com/sites/SLCSLCBoard-DRAFTpapersinprepforBoardandCommitteemtgs/Shared Documents/DRAFT papers in prep for Board and Committee mtgs/2025/ARC drafts/(Joint) ARC 02Dec2025/"/>
    </mc:Choice>
  </mc:AlternateContent>
  <xr:revisionPtr revIDLastSave="0" documentId="8_{AD9AD8CA-0315-4A0F-9908-C36B1C505345}" xr6:coauthVersionLast="47" xr6:coauthVersionMax="47" xr10:uidLastSave="{00000000-0000-0000-0000-000000000000}"/>
  <bookViews>
    <workbookView xWindow="-120" yWindow="-120" windowWidth="29040" windowHeight="15720" xr2:uid="{58DC4BA0-5C5B-44ED-87A8-56065CA303D6}"/>
  </bookViews>
  <sheets>
    <sheet name="SLC Summary" sheetId="4" r:id="rId1"/>
    <sheet name="SLC Strategic Risk Register" sheetId="1" r:id="rId2"/>
    <sheet name="SLC Board Risk Appetite" sheetId="6" r:id="rId3"/>
    <sheet name="SLC Risk Profile &amp; Scorin" sheetId="5" r:id="rId4"/>
    <sheet name="Jul 25 SLC Summary" sheetId="11" state="hidden" r:id="rId5"/>
    <sheet name="Apr 25 SLC Summary" sheetId="10" state="hidden" r:id="rId6"/>
    <sheet name="Feb 25 SLC Summary" sheetId="9" state="hidden" r:id="rId7"/>
    <sheet name="Nov 24 SLC Summary" sheetId="8" state="hidden" r:id="rId8"/>
    <sheet name="Aug 24 SLC Summary" sheetId="7" state="hidden" r:id="rId9"/>
  </sheets>
  <externalReferences>
    <externalReference r:id="rId10"/>
    <externalReference r:id="rId11"/>
  </externalReferences>
  <definedNames>
    <definedName name="\A">#REF!</definedName>
    <definedName name="_02">#REF!</definedName>
    <definedName name="_03">#REF!</definedName>
    <definedName name="_04">#REF!</definedName>
    <definedName name="_05">#REF!</definedName>
    <definedName name="_06">#REF!</definedName>
    <definedName name="_07">#REF!</definedName>
    <definedName name="_08">#REF!</definedName>
    <definedName name="_09">#REF!</definedName>
    <definedName name="_10">#REF!</definedName>
    <definedName name="_13">#REF!</definedName>
    <definedName name="_14">#REF!</definedName>
    <definedName name="_15">#REF!</definedName>
    <definedName name="_17">#REF!</definedName>
    <definedName name="_25">#REF!</definedName>
    <definedName name="_26">#REF!</definedName>
    <definedName name="_44">#REF!</definedName>
    <definedName name="_xlnm._FilterDatabase" localSheetId="5" hidden="1">'Apr 25 SLC Summary'!$A$5:$O$29</definedName>
    <definedName name="_xlnm._FilterDatabase" localSheetId="6" hidden="1">'Feb 25 SLC Summary'!$A$5:$O$29</definedName>
    <definedName name="_xlnm._FilterDatabase" localSheetId="4" hidden="1">'Jul 25 SLC Summary'!$A$5:$O$29</definedName>
    <definedName name="_xlnm._FilterDatabase" localSheetId="7" hidden="1">'Nov 24 SLC Summary'!$A$5:$P$29</definedName>
    <definedName name="_xlnm._FilterDatabase" localSheetId="1" hidden="1">'SLC Strategic Risk Register'!$A$5:$Y$32</definedName>
    <definedName name="_xlnm._FilterDatabase" localSheetId="0" hidden="1">'SLC Summary'!$A$5:$O$29</definedName>
    <definedName name="_GoBack" localSheetId="3">#REF!</definedName>
    <definedName name="_GoBack">'SLC Strategic Risk Register'!$U$29</definedName>
    <definedName name="_xlnm.Print_Area" localSheetId="5">'Apr 25 SLC Summary'!$A$1:$N$34</definedName>
    <definedName name="_xlnm.Print_Area" localSheetId="6">'Feb 25 SLC Summary'!$A$1:$N$34</definedName>
    <definedName name="_xlnm.Print_Area" localSheetId="4">'Jul 25 SLC Summary'!$A$1:$N$34</definedName>
    <definedName name="_xlnm.Print_Area" localSheetId="7">'Nov 24 SLC Summary'!$A$1:$N$34</definedName>
    <definedName name="_xlnm.Print_Area" localSheetId="3">'SLC Risk Profile &amp; Scorin'!$A$1:$M$17</definedName>
    <definedName name="_xlnm.Print_Area" localSheetId="1">'SLC Strategic Risk Register'!$A$1:$V$33</definedName>
    <definedName name="_xlnm.Print_Area" localSheetId="0">'SLC Summary'!$A$1:$N$34</definedName>
    <definedName name="_xlnm.Print_Titles" localSheetId="1">'SLC Strategic Risk Register'!$1:$5</definedName>
    <definedName name="RiskCollectDistributionSamples">2</definedName>
    <definedName name="RiskFixedSeed">1</definedName>
    <definedName name="RiskHasSettings">TRUE</definedName>
    <definedName name="RiskMinimizeOnStart">FALSE</definedName>
    <definedName name="RiskMonitorConvergence">FALSE</definedName>
    <definedName name="RiskNumIterations">1000</definedName>
    <definedName name="RiskNumSimulations">1</definedName>
    <definedName name="RiskPauseOnError">FALSE</definedName>
    <definedName name="RiskRealTimeResults">FALSE</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1</definedName>
    <definedName name="RiskStatFunctionsUpdateFreq">1</definedName>
    <definedName name="RiskUpdateDisplay">FALSE</definedName>
    <definedName name="RiskUpdateStatFunctions">TRUE</definedName>
    <definedName name="RiskUseDifferentSeedForEachSim">FALSE</definedName>
    <definedName name="RiskUseFixedSeed">FALSE</definedName>
    <definedName name="SHEETB">#REF!</definedName>
    <definedName name="wrn.All._.Sheets." localSheetId="5" hidden="1">{#N/A,#N/A,FALSE,"Sheet5";#N/A,#N/A,FALSE,"Sheet4";#N/A,#N/A,FALSE,"Sheet2";#N/A,#N/A,FALSE,"Sheet6";#N/A,#N/A,FALSE,"Sheet7";#N/A,#N/A,FALSE,"Sheet8";#N/A,#N/A,FALSE,"Sheet9";#N/A,#N/A,FALSE,"Sheet10"}</definedName>
    <definedName name="wrn.All._.Sheets." localSheetId="6" hidden="1">{#N/A,#N/A,FALSE,"Sheet5";#N/A,#N/A,FALSE,"Sheet4";#N/A,#N/A,FALSE,"Sheet2";#N/A,#N/A,FALSE,"Sheet6";#N/A,#N/A,FALSE,"Sheet7";#N/A,#N/A,FALSE,"Sheet8";#N/A,#N/A,FALSE,"Sheet9";#N/A,#N/A,FALSE,"Sheet10"}</definedName>
    <definedName name="wrn.All._.Sheets." localSheetId="4" hidden="1">{#N/A,#N/A,FALSE,"Sheet5";#N/A,#N/A,FALSE,"Sheet4";#N/A,#N/A,FALSE,"Sheet2";#N/A,#N/A,FALSE,"Sheet6";#N/A,#N/A,FALSE,"Sheet7";#N/A,#N/A,FALSE,"Sheet8";#N/A,#N/A,FALSE,"Sheet9";#N/A,#N/A,FALSE,"Sheet10"}</definedName>
    <definedName name="wrn.All._.Sheets." localSheetId="3" hidden="1">{#N/A,#N/A,FALSE,"Sheet5";#N/A,#N/A,FALSE,"Sheet4";#N/A,#N/A,FALSE,"Sheet2";#N/A,#N/A,FALSE,"Sheet6";#N/A,#N/A,FALSE,"Sheet7";#N/A,#N/A,FALSE,"Sheet8";#N/A,#N/A,FALSE,"Sheet9";#N/A,#N/A,FALSE,"Sheet10"}</definedName>
    <definedName name="wrn.All._.Sheets." hidden="1">{#N/A,#N/A,FALSE,"Sheet5";#N/A,#N/A,FALSE,"Sheet4";#N/A,#N/A,FALSE,"Sheet2";#N/A,#N/A,FALSE,"Sheet6";#N/A,#N/A,FALSE,"Sheet7";#N/A,#N/A,FALSE,"Sheet8";#N/A,#N/A,FALSE,"Sheet9";#N/A,#N/A,FALSE,"Sheet10"}</definedName>
    <definedName name="wrn.Risk._.Analysis._.Report._.1." localSheetId="5" hidden="1">{#N/A,#N/A,FALSE,"Sheet2";#N/A,#N/A,FALSE,"Sheet4";#N/A,#N/A,FALSE,"Sheet5"}</definedName>
    <definedName name="wrn.Risk._.Analysis._.Report._.1." localSheetId="6" hidden="1">{#N/A,#N/A,FALSE,"Sheet2";#N/A,#N/A,FALSE,"Sheet4";#N/A,#N/A,FALSE,"Sheet5"}</definedName>
    <definedName name="wrn.Risk._.Analysis._.Report._.1." localSheetId="4" hidden="1">{#N/A,#N/A,FALSE,"Sheet2";#N/A,#N/A,FALSE,"Sheet4";#N/A,#N/A,FALSE,"Sheet5"}</definedName>
    <definedName name="wrn.Risk._.Analysis._.Report._.1." localSheetId="3" hidden="1">{#N/A,#N/A,FALSE,"Sheet2";#N/A,#N/A,FALSE,"Sheet4";#N/A,#N/A,FALSE,"Sheet5"}</definedName>
    <definedName name="wrn.Risk._.Analysis._.Report._.1." hidden="1">{#N/A,#N/A,FALSE,"Sheet2";#N/A,#N/A,FALSE,"Sheet4";#N/A,#N/A,FALSE,"Sheet5"}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xlnp="http://schemas.microsoft.com/office/spreadsheetml/2019/extlinksprops" uri="{FCE6A71B-6B00-49CD-AB44-F6B1AE7CDE65}">
      <xxlnp:externalLinksPr autoRefresh="1"/>
    </ext>
  </extLst>
</workbook>
</file>

<file path=xl/calcChain.xml><?xml version="1.0" encoding="utf-8"?>
<calcChain xmlns="http://schemas.openxmlformats.org/spreadsheetml/2006/main">
  <c r="P29" i="4" l="1"/>
  <c r="P27" i="4"/>
  <c r="P25" i="4"/>
  <c r="P23" i="4"/>
  <c r="P22" i="4"/>
  <c r="P20" i="4"/>
  <c r="P19" i="4"/>
  <c r="P18" i="4"/>
  <c r="P16" i="4"/>
  <c r="P14" i="4"/>
  <c r="P12" i="4"/>
  <c r="P11" i="4"/>
  <c r="P10" i="4"/>
  <c r="P9" i="4"/>
  <c r="P7" i="4"/>
  <c r="O29" i="4"/>
  <c r="O27" i="4"/>
  <c r="O25" i="4"/>
  <c r="O23" i="4"/>
  <c r="O22" i="4"/>
  <c r="O20" i="4"/>
  <c r="O19" i="4"/>
  <c r="O18" i="4"/>
  <c r="O16" i="4"/>
  <c r="O14" i="4"/>
  <c r="O12" i="4"/>
  <c r="O11" i="4"/>
  <c r="O10" i="4"/>
  <c r="O9" i="4"/>
  <c r="O7" i="4"/>
  <c r="T29" i="11" l="1"/>
  <c r="S29" i="11"/>
  <c r="N29" i="11"/>
  <c r="M29" i="11"/>
  <c r="L29" i="11"/>
  <c r="S29" i="1" s="1"/>
  <c r="K29" i="11"/>
  <c r="J29" i="11"/>
  <c r="H29" i="11"/>
  <c r="G29" i="11"/>
  <c r="F29" i="11"/>
  <c r="H29" i="1" s="1"/>
  <c r="E29" i="11"/>
  <c r="D29" i="11"/>
  <c r="T27" i="11"/>
  <c r="S27" i="11"/>
  <c r="N27" i="11"/>
  <c r="M27" i="11"/>
  <c r="L27" i="11"/>
  <c r="S27" i="1" s="1"/>
  <c r="K27" i="11"/>
  <c r="J27" i="11"/>
  <c r="H27" i="11"/>
  <c r="G27" i="11"/>
  <c r="F27" i="11"/>
  <c r="H27" i="1" s="1"/>
  <c r="E27" i="11"/>
  <c r="D27" i="11"/>
  <c r="T25" i="11"/>
  <c r="S25" i="11"/>
  <c r="N25" i="11"/>
  <c r="M25" i="11"/>
  <c r="L25" i="11"/>
  <c r="S25" i="1" s="1"/>
  <c r="K25" i="11"/>
  <c r="J25" i="11"/>
  <c r="H25" i="11"/>
  <c r="G25" i="11"/>
  <c r="F25" i="11"/>
  <c r="H25" i="1" s="1"/>
  <c r="E25" i="11"/>
  <c r="D25" i="11"/>
  <c r="V24" i="11"/>
  <c r="T23" i="11"/>
  <c r="S23" i="11"/>
  <c r="N23" i="11"/>
  <c r="M23" i="11"/>
  <c r="L23" i="11"/>
  <c r="S23" i="1" s="1"/>
  <c r="K23" i="11"/>
  <c r="J23" i="11"/>
  <c r="H23" i="11"/>
  <c r="G23" i="11"/>
  <c r="F23" i="11"/>
  <c r="H23" i="1" s="1"/>
  <c r="E23" i="11"/>
  <c r="D23" i="11"/>
  <c r="T22" i="11"/>
  <c r="S22" i="11"/>
  <c r="N22" i="11"/>
  <c r="M22" i="11"/>
  <c r="L22" i="11"/>
  <c r="S22" i="1" s="1"/>
  <c r="K22" i="11"/>
  <c r="J22" i="11"/>
  <c r="H22" i="11"/>
  <c r="G22" i="11"/>
  <c r="F22" i="11"/>
  <c r="H22" i="1" s="1"/>
  <c r="E22" i="11"/>
  <c r="D22" i="11"/>
  <c r="T20" i="11"/>
  <c r="S20" i="11"/>
  <c r="N20" i="11"/>
  <c r="M20" i="11"/>
  <c r="L20" i="11"/>
  <c r="S20" i="1" s="1"/>
  <c r="K20" i="11"/>
  <c r="J20" i="11"/>
  <c r="H20" i="11"/>
  <c r="G20" i="11"/>
  <c r="F20" i="11"/>
  <c r="H20" i="1" s="1"/>
  <c r="E20" i="11"/>
  <c r="D20" i="11"/>
  <c r="T19" i="11"/>
  <c r="S19" i="11"/>
  <c r="N19" i="11"/>
  <c r="M19" i="11"/>
  <c r="L19" i="11"/>
  <c r="S19" i="1" s="1"/>
  <c r="K19" i="11"/>
  <c r="J19" i="11"/>
  <c r="H19" i="11"/>
  <c r="G19" i="11"/>
  <c r="F19" i="11"/>
  <c r="H19" i="1" s="1"/>
  <c r="E19" i="11"/>
  <c r="D19" i="11"/>
  <c r="T18" i="11"/>
  <c r="S18" i="11"/>
  <c r="N18" i="11"/>
  <c r="M18" i="11"/>
  <c r="L18" i="11"/>
  <c r="S18" i="1" s="1"/>
  <c r="K18" i="11"/>
  <c r="J18" i="11"/>
  <c r="H18" i="11"/>
  <c r="G18" i="11"/>
  <c r="F18" i="11"/>
  <c r="H18" i="1" s="1"/>
  <c r="E18" i="11"/>
  <c r="D18" i="11"/>
  <c r="T16" i="11"/>
  <c r="S16" i="11"/>
  <c r="N16" i="11"/>
  <c r="M16" i="11"/>
  <c r="L16" i="11"/>
  <c r="S16" i="1" s="1"/>
  <c r="J16" i="11"/>
  <c r="H16" i="11"/>
  <c r="G16" i="11"/>
  <c r="F16" i="11"/>
  <c r="H16" i="1" s="1"/>
  <c r="D16" i="11"/>
  <c r="T14" i="11"/>
  <c r="S14" i="11"/>
  <c r="N14" i="11"/>
  <c r="M14" i="11"/>
  <c r="V14" i="11" s="1"/>
  <c r="L14" i="11"/>
  <c r="S14" i="1" s="1"/>
  <c r="K14" i="11"/>
  <c r="J14" i="11"/>
  <c r="H14" i="11"/>
  <c r="G14" i="11"/>
  <c r="F14" i="11"/>
  <c r="H14" i="1" s="1"/>
  <c r="E14" i="11"/>
  <c r="D14" i="11"/>
  <c r="T12" i="11"/>
  <c r="S12" i="11"/>
  <c r="N12" i="11"/>
  <c r="M12" i="11"/>
  <c r="L12" i="11"/>
  <c r="S12" i="1" s="1"/>
  <c r="K12" i="11"/>
  <c r="J12" i="11"/>
  <c r="H12" i="11"/>
  <c r="G12" i="11"/>
  <c r="F12" i="11"/>
  <c r="H12" i="1" s="1"/>
  <c r="E12" i="11"/>
  <c r="D12" i="11"/>
  <c r="T11" i="11"/>
  <c r="S11" i="11"/>
  <c r="N11" i="11"/>
  <c r="M11" i="11"/>
  <c r="L11" i="11"/>
  <c r="S11" i="1" s="1"/>
  <c r="K11" i="11"/>
  <c r="J11" i="11"/>
  <c r="H11" i="11"/>
  <c r="G11" i="11"/>
  <c r="F11" i="11"/>
  <c r="H11" i="1" s="1"/>
  <c r="E11" i="11"/>
  <c r="D11" i="11"/>
  <c r="T10" i="11"/>
  <c r="S10" i="11"/>
  <c r="N10" i="11"/>
  <c r="M10" i="11"/>
  <c r="L10" i="11"/>
  <c r="S10" i="1" s="1"/>
  <c r="K10" i="11"/>
  <c r="J10" i="11"/>
  <c r="H10" i="11"/>
  <c r="G10" i="11"/>
  <c r="F10" i="11"/>
  <c r="H10" i="1" s="1"/>
  <c r="E10" i="11"/>
  <c r="D10" i="11"/>
  <c r="T9" i="11"/>
  <c r="S9" i="11"/>
  <c r="N9" i="11"/>
  <c r="M9" i="11"/>
  <c r="L9" i="11"/>
  <c r="S9" i="1" s="1"/>
  <c r="K9" i="11"/>
  <c r="J9" i="11"/>
  <c r="H9" i="11"/>
  <c r="G9" i="11"/>
  <c r="F9" i="11"/>
  <c r="H9" i="1" s="1"/>
  <c r="E9" i="11"/>
  <c r="D9" i="11"/>
  <c r="T7" i="11"/>
  <c r="S7" i="11"/>
  <c r="N7" i="11"/>
  <c r="M7" i="11"/>
  <c r="L7" i="11"/>
  <c r="S7" i="1" s="1"/>
  <c r="K7" i="11"/>
  <c r="J7" i="11"/>
  <c r="H7" i="11"/>
  <c r="G7" i="11"/>
  <c r="F7" i="11"/>
  <c r="H7" i="1" s="1"/>
  <c r="E7" i="11"/>
  <c r="D7" i="11"/>
  <c r="O1" i="11"/>
  <c r="A1" i="11"/>
  <c r="U9" i="11" l="1"/>
  <c r="V20" i="11"/>
  <c r="U23" i="11"/>
  <c r="V23" i="11"/>
  <c r="U19" i="11"/>
  <c r="U27" i="11"/>
  <c r="U14" i="11"/>
  <c r="U10" i="11"/>
  <c r="U12" i="11"/>
  <c r="V10" i="11"/>
  <c r="V12" i="11"/>
  <c r="V25" i="11"/>
  <c r="U22" i="11"/>
  <c r="V9" i="11"/>
  <c r="U11" i="11"/>
  <c r="U18" i="11"/>
  <c r="V7" i="11"/>
  <c r="V11" i="11"/>
  <c r="V16" i="11"/>
  <c r="V18" i="11"/>
  <c r="V19" i="11"/>
  <c r="U25" i="11"/>
  <c r="U29" i="11"/>
  <c r="V22" i="11"/>
  <c r="V27" i="11"/>
  <c r="V29" i="11"/>
  <c r="U7" i="11"/>
  <c r="U16" i="11"/>
  <c r="U20" i="11"/>
  <c r="S29" i="10"/>
  <c r="R29" i="10"/>
  <c r="N29" i="10"/>
  <c r="M29" i="10"/>
  <c r="L29" i="10"/>
  <c r="K29" i="10"/>
  <c r="J29" i="10"/>
  <c r="H29" i="10"/>
  <c r="G29" i="10"/>
  <c r="F29" i="10"/>
  <c r="E29" i="10"/>
  <c r="D29" i="10"/>
  <c r="S27" i="10"/>
  <c r="R27" i="10"/>
  <c r="N27" i="10"/>
  <c r="M27" i="10"/>
  <c r="L27" i="10"/>
  <c r="K27" i="10"/>
  <c r="J27" i="10"/>
  <c r="H27" i="10"/>
  <c r="G27" i="10"/>
  <c r="F27" i="10"/>
  <c r="E27" i="10"/>
  <c r="D27" i="10"/>
  <c r="S25" i="10"/>
  <c r="R25" i="10"/>
  <c r="N25" i="10"/>
  <c r="M25" i="10"/>
  <c r="L25" i="10"/>
  <c r="K25" i="10"/>
  <c r="J25" i="10"/>
  <c r="H25" i="10"/>
  <c r="G25" i="10"/>
  <c r="F25" i="10"/>
  <c r="E25" i="10"/>
  <c r="D25" i="10"/>
  <c r="U24" i="10"/>
  <c r="S23" i="10"/>
  <c r="R23" i="10"/>
  <c r="N23" i="10"/>
  <c r="M23" i="10"/>
  <c r="L23" i="10"/>
  <c r="K23" i="10"/>
  <c r="J23" i="10"/>
  <c r="H23" i="10"/>
  <c r="G23" i="10"/>
  <c r="F23" i="10"/>
  <c r="E23" i="10"/>
  <c r="D23" i="10"/>
  <c r="S22" i="10"/>
  <c r="R22" i="10"/>
  <c r="N22" i="10"/>
  <c r="M22" i="10"/>
  <c r="L22" i="10"/>
  <c r="K22" i="10"/>
  <c r="J22" i="10"/>
  <c r="H22" i="10"/>
  <c r="G22" i="10"/>
  <c r="F22" i="10"/>
  <c r="E22" i="10"/>
  <c r="D22" i="10"/>
  <c r="S20" i="10"/>
  <c r="R20" i="10"/>
  <c r="N20" i="10"/>
  <c r="M20" i="10"/>
  <c r="L20" i="10"/>
  <c r="K20" i="10"/>
  <c r="J20" i="10"/>
  <c r="H20" i="10"/>
  <c r="G20" i="10"/>
  <c r="F20" i="10"/>
  <c r="E20" i="10"/>
  <c r="D20" i="10"/>
  <c r="S19" i="10"/>
  <c r="R19" i="10"/>
  <c r="N19" i="10"/>
  <c r="M19" i="10"/>
  <c r="L19" i="10"/>
  <c r="K19" i="10"/>
  <c r="J19" i="10"/>
  <c r="H19" i="10"/>
  <c r="G19" i="10"/>
  <c r="F19" i="10"/>
  <c r="E19" i="10"/>
  <c r="D19" i="10"/>
  <c r="S18" i="10"/>
  <c r="R18" i="10"/>
  <c r="N18" i="10"/>
  <c r="M18" i="10"/>
  <c r="L18" i="10"/>
  <c r="K18" i="10"/>
  <c r="J18" i="10"/>
  <c r="H18" i="10"/>
  <c r="G18" i="10"/>
  <c r="F18" i="10"/>
  <c r="E18" i="10"/>
  <c r="D18" i="10"/>
  <c r="S16" i="10"/>
  <c r="R16" i="10"/>
  <c r="N16" i="10"/>
  <c r="M16" i="10"/>
  <c r="L16" i="10"/>
  <c r="J16" i="10"/>
  <c r="H16" i="10"/>
  <c r="G16" i="10"/>
  <c r="F16" i="10"/>
  <c r="D16" i="10"/>
  <c r="S14" i="10"/>
  <c r="R14" i="10"/>
  <c r="N14" i="10"/>
  <c r="M14" i="10"/>
  <c r="U14" i="10" s="1"/>
  <c r="L14" i="10"/>
  <c r="K14" i="10"/>
  <c r="J14" i="10"/>
  <c r="H14" i="10"/>
  <c r="G14" i="10"/>
  <c r="F14" i="10"/>
  <c r="E14" i="10"/>
  <c r="D14" i="10"/>
  <c r="S12" i="10"/>
  <c r="R12" i="10"/>
  <c r="N12" i="10"/>
  <c r="M12" i="10"/>
  <c r="L12" i="10"/>
  <c r="K12" i="10"/>
  <c r="J12" i="10"/>
  <c r="H12" i="10"/>
  <c r="G12" i="10"/>
  <c r="F12" i="10"/>
  <c r="E12" i="10"/>
  <c r="D12" i="10"/>
  <c r="S11" i="10"/>
  <c r="R11" i="10"/>
  <c r="N11" i="10"/>
  <c r="M11" i="10"/>
  <c r="L11" i="10"/>
  <c r="K11" i="10"/>
  <c r="J11" i="10"/>
  <c r="H11" i="10"/>
  <c r="G11" i="10"/>
  <c r="F11" i="10"/>
  <c r="E11" i="10"/>
  <c r="D11" i="10"/>
  <c r="S10" i="10"/>
  <c r="R10" i="10"/>
  <c r="N10" i="10"/>
  <c r="M10" i="10"/>
  <c r="L10" i="10"/>
  <c r="K10" i="10"/>
  <c r="J10" i="10"/>
  <c r="H10" i="10"/>
  <c r="G10" i="10"/>
  <c r="F10" i="10"/>
  <c r="E10" i="10"/>
  <c r="D10" i="10"/>
  <c r="S9" i="10"/>
  <c r="R9" i="10"/>
  <c r="N9" i="10"/>
  <c r="M9" i="10"/>
  <c r="L9" i="10"/>
  <c r="K9" i="10"/>
  <c r="J9" i="10"/>
  <c r="H9" i="10"/>
  <c r="G9" i="10"/>
  <c r="F9" i="10"/>
  <c r="E9" i="10"/>
  <c r="D9" i="10"/>
  <c r="S7" i="10"/>
  <c r="R7" i="10"/>
  <c r="N7" i="10"/>
  <c r="M7" i="10"/>
  <c r="L7" i="10"/>
  <c r="K7" i="10"/>
  <c r="J7" i="10"/>
  <c r="H7" i="10"/>
  <c r="G7" i="10"/>
  <c r="F7" i="10"/>
  <c r="E7" i="10"/>
  <c r="D7" i="10"/>
  <c r="O1" i="10"/>
  <c r="A1" i="10"/>
  <c r="U20" i="10" l="1"/>
  <c r="T22" i="10"/>
  <c r="U22" i="10"/>
  <c r="T23" i="10"/>
  <c r="U23" i="10"/>
  <c r="T27" i="10"/>
  <c r="U10" i="10"/>
  <c r="T29" i="10"/>
  <c r="U11" i="10"/>
  <c r="T11" i="10"/>
  <c r="U25" i="10"/>
  <c r="U27" i="10"/>
  <c r="U29" i="10"/>
  <c r="T7" i="10"/>
  <c r="T9" i="10"/>
  <c r="T10" i="10"/>
  <c r="T19" i="10"/>
  <c r="T20" i="10"/>
  <c r="T16" i="10"/>
  <c r="T25" i="10"/>
  <c r="T12" i="10"/>
  <c r="U12" i="10"/>
  <c r="T14" i="10"/>
  <c r="U7" i="10"/>
  <c r="U9" i="10"/>
  <c r="U19" i="10"/>
  <c r="T18" i="10"/>
  <c r="U18" i="10"/>
  <c r="U16" i="10"/>
  <c r="K27" i="9" l="1"/>
  <c r="L29" i="1"/>
  <c r="L27" i="1"/>
  <c r="L25" i="1"/>
  <c r="L23" i="1"/>
  <c r="L22" i="1"/>
  <c r="G22" i="9"/>
  <c r="L20" i="1"/>
  <c r="L18" i="1"/>
  <c r="G18" i="9"/>
  <c r="L16" i="1"/>
  <c r="G16" i="9"/>
  <c r="L14" i="1"/>
  <c r="L12" i="1"/>
  <c r="L11" i="1"/>
  <c r="L10" i="1"/>
  <c r="L9" i="1"/>
  <c r="L7" i="1"/>
  <c r="G20" i="9"/>
  <c r="K29" i="9"/>
  <c r="E29" i="9"/>
  <c r="D29" i="9"/>
  <c r="M27" i="9"/>
  <c r="E27" i="9"/>
  <c r="D27" i="9"/>
  <c r="K25" i="9"/>
  <c r="E25" i="9"/>
  <c r="D25" i="9"/>
  <c r="K23" i="9"/>
  <c r="J23" i="9"/>
  <c r="G23" i="9"/>
  <c r="E23" i="9"/>
  <c r="D23" i="9"/>
  <c r="K22" i="9"/>
  <c r="E22" i="9"/>
  <c r="D22" i="9"/>
  <c r="K20" i="9"/>
  <c r="E20" i="9"/>
  <c r="D20" i="9"/>
  <c r="K19" i="9"/>
  <c r="E19" i="9"/>
  <c r="D19" i="9"/>
  <c r="K18" i="9"/>
  <c r="E18" i="9"/>
  <c r="D18" i="9"/>
  <c r="D16" i="9"/>
  <c r="K14" i="9"/>
  <c r="J14" i="9"/>
  <c r="E14" i="9"/>
  <c r="D14" i="9"/>
  <c r="K12" i="9"/>
  <c r="E12" i="9"/>
  <c r="D12" i="9"/>
  <c r="K11" i="9"/>
  <c r="J11" i="9"/>
  <c r="E11" i="9"/>
  <c r="D11" i="9"/>
  <c r="K10" i="9"/>
  <c r="E10" i="9"/>
  <c r="D10" i="9"/>
  <c r="K9" i="9"/>
  <c r="E9" i="9"/>
  <c r="D9" i="9"/>
  <c r="K7" i="9"/>
  <c r="E7" i="9"/>
  <c r="D7" i="9"/>
  <c r="O1" i="9"/>
  <c r="A1" i="9"/>
  <c r="U24" i="9"/>
  <c r="C3" i="6" l="1"/>
  <c r="C2" i="6"/>
  <c r="C1" i="6"/>
  <c r="N3" i="1"/>
  <c r="N2" i="1"/>
  <c r="N1" i="1"/>
  <c r="I2" i="6"/>
  <c r="K29" i="8"/>
  <c r="E29" i="8"/>
  <c r="D29" i="8"/>
  <c r="K27" i="8"/>
  <c r="E27" i="8"/>
  <c r="D27" i="8"/>
  <c r="K25" i="8"/>
  <c r="E25" i="8"/>
  <c r="D25" i="8"/>
  <c r="T24" i="8"/>
  <c r="K23" i="8"/>
  <c r="J23" i="8"/>
  <c r="E23" i="8"/>
  <c r="D23" i="8"/>
  <c r="K22" i="8"/>
  <c r="E22" i="8"/>
  <c r="D22" i="8"/>
  <c r="K20" i="8"/>
  <c r="E20" i="8"/>
  <c r="D20" i="8"/>
  <c r="K19" i="8"/>
  <c r="E19" i="8"/>
  <c r="D19" i="8"/>
  <c r="K18" i="8"/>
  <c r="E18" i="8"/>
  <c r="D18" i="8"/>
  <c r="D16" i="8"/>
  <c r="K14" i="8"/>
  <c r="E14" i="8"/>
  <c r="D14" i="8"/>
  <c r="K12" i="8"/>
  <c r="E12" i="8"/>
  <c r="D12" i="8"/>
  <c r="K11" i="8"/>
  <c r="E11" i="8"/>
  <c r="D11" i="8"/>
  <c r="K10" i="8"/>
  <c r="E10" i="8"/>
  <c r="D10" i="8"/>
  <c r="K9" i="8"/>
  <c r="E9" i="8"/>
  <c r="D9" i="8"/>
  <c r="K7" i="8"/>
  <c r="E7" i="8"/>
  <c r="D7" i="8"/>
  <c r="O1" i="8"/>
  <c r="A1" i="8"/>
  <c r="D9" i="4"/>
  <c r="E11" i="4"/>
  <c r="V24" i="4"/>
  <c r="P27" i="1"/>
  <c r="P25" i="1"/>
  <c r="P22" i="1"/>
  <c r="P20" i="1"/>
  <c r="P19" i="1"/>
  <c r="P18" i="1"/>
  <c r="P16" i="1"/>
  <c r="J14" i="8"/>
  <c r="P12" i="1"/>
  <c r="J11" i="8"/>
  <c r="P10" i="1"/>
  <c r="P9" i="1"/>
  <c r="P7" i="1"/>
  <c r="J7" i="8" l="1"/>
  <c r="J7" i="9"/>
  <c r="J29" i="8"/>
  <c r="J29" i="9"/>
  <c r="J27" i="8"/>
  <c r="J27" i="9"/>
  <c r="J16" i="8"/>
  <c r="J16" i="9"/>
  <c r="J9" i="8"/>
  <c r="J9" i="9"/>
  <c r="J10" i="8"/>
  <c r="J10" i="9"/>
  <c r="J12" i="8"/>
  <c r="J12" i="9"/>
  <c r="J18" i="8"/>
  <c r="J18" i="9"/>
  <c r="J25" i="8"/>
  <c r="J25" i="9"/>
  <c r="J19" i="8"/>
  <c r="J19" i="9"/>
  <c r="J20" i="8"/>
  <c r="J20" i="9"/>
  <c r="J22" i="8"/>
  <c r="J22" i="9"/>
  <c r="R11" i="1"/>
  <c r="L11" i="9" s="1"/>
  <c r="G19" i="1"/>
  <c r="F19" i="9" s="1"/>
  <c r="G19" i="9" s="1"/>
  <c r="G11" i="1"/>
  <c r="F11" i="9" s="1"/>
  <c r="G11" i="9" s="1"/>
  <c r="K11" i="4"/>
  <c r="J11" i="4"/>
  <c r="D11" i="4"/>
  <c r="K7" i="4"/>
  <c r="J7" i="4"/>
  <c r="E7" i="4"/>
  <c r="D7" i="4"/>
  <c r="K9" i="4"/>
  <c r="J9" i="4"/>
  <c r="E9" i="4"/>
  <c r="K10" i="4"/>
  <c r="J10" i="4"/>
  <c r="E10" i="4"/>
  <c r="D10" i="4"/>
  <c r="K14" i="4"/>
  <c r="J14" i="4"/>
  <c r="E14" i="4"/>
  <c r="D14" i="4"/>
  <c r="K18" i="4"/>
  <c r="J18" i="4"/>
  <c r="E18" i="4"/>
  <c r="D18" i="4"/>
  <c r="K19" i="4"/>
  <c r="J19" i="4"/>
  <c r="E19" i="4"/>
  <c r="D19" i="4"/>
  <c r="K23" i="4"/>
  <c r="J23" i="4"/>
  <c r="E23" i="4"/>
  <c r="D23" i="4"/>
  <c r="K25" i="4"/>
  <c r="J25" i="4"/>
  <c r="E25" i="4"/>
  <c r="D25" i="4"/>
  <c r="D20" i="4"/>
  <c r="E20" i="4"/>
  <c r="J20" i="4"/>
  <c r="K20" i="4"/>
  <c r="K27" i="4"/>
  <c r="J27" i="4"/>
  <c r="E27" i="4"/>
  <c r="D27" i="4"/>
  <c r="K29" i="4"/>
  <c r="J29" i="4"/>
  <c r="E29" i="4"/>
  <c r="D29" i="4"/>
  <c r="I6" i="6"/>
  <c r="I7" i="6"/>
  <c r="I3" i="6"/>
  <c r="I4" i="6"/>
  <c r="I5" i="6"/>
  <c r="E1" i="6"/>
  <c r="R20" i="1"/>
  <c r="L20" i="9" s="1"/>
  <c r="M20" i="1"/>
  <c r="J20" i="1"/>
  <c r="K20" i="1" s="1"/>
  <c r="G20" i="1"/>
  <c r="F20" i="9" s="1"/>
  <c r="F20" i="8" l="1"/>
  <c r="R20" i="9" s="1"/>
  <c r="T20" i="9" s="1"/>
  <c r="F19" i="4"/>
  <c r="F19" i="8"/>
  <c r="R19" i="9" s="1"/>
  <c r="T19" i="9" s="1"/>
  <c r="L20" i="4"/>
  <c r="L20" i="8"/>
  <c r="S20" i="9" s="1"/>
  <c r="L11" i="4"/>
  <c r="L11" i="8"/>
  <c r="S11" i="9" s="1"/>
  <c r="F11" i="4"/>
  <c r="F11" i="8"/>
  <c r="R11" i="9" s="1"/>
  <c r="T11" i="9" s="1"/>
  <c r="F20" i="4"/>
  <c r="R29" i="1"/>
  <c r="M29" i="1"/>
  <c r="J29" i="1"/>
  <c r="K29" i="1" s="1"/>
  <c r="G29" i="1"/>
  <c r="F29" i="9" s="1"/>
  <c r="G29" i="9" s="1"/>
  <c r="J12" i="4"/>
  <c r="K12" i="4"/>
  <c r="J16" i="4"/>
  <c r="J22" i="4"/>
  <c r="K22" i="4"/>
  <c r="D12" i="4"/>
  <c r="E12" i="4"/>
  <c r="D16" i="4"/>
  <c r="D22" i="4"/>
  <c r="E22" i="4"/>
  <c r="A1" i="4"/>
  <c r="G7" i="1"/>
  <c r="F7" i="9" s="1"/>
  <c r="G7" i="9" s="1"/>
  <c r="R19" i="1"/>
  <c r="L19" i="9" s="1"/>
  <c r="R23" i="1"/>
  <c r="L23" i="9" s="1"/>
  <c r="R16" i="1"/>
  <c r="L16" i="9" s="1"/>
  <c r="L29" i="8" l="1"/>
  <c r="S29" i="9" s="1"/>
  <c r="L29" i="9"/>
  <c r="L16" i="8"/>
  <c r="S16" i="9" s="1"/>
  <c r="R16" i="8"/>
  <c r="T16" i="4"/>
  <c r="R29" i="8"/>
  <c r="R11" i="8"/>
  <c r="T11" i="4"/>
  <c r="L23" i="4"/>
  <c r="L23" i="8"/>
  <c r="S23" i="9" s="1"/>
  <c r="F7" i="4"/>
  <c r="F7" i="8"/>
  <c r="R7" i="9" s="1"/>
  <c r="T7" i="9" s="1"/>
  <c r="Q19" i="8"/>
  <c r="S19" i="4"/>
  <c r="L19" i="8"/>
  <c r="S19" i="9" s="1"/>
  <c r="M20" i="9"/>
  <c r="U20" i="9" s="1"/>
  <c r="T20" i="4"/>
  <c r="R20" i="8"/>
  <c r="F29" i="4"/>
  <c r="F29" i="8"/>
  <c r="R29" i="9" s="1"/>
  <c r="T29" i="9" s="1"/>
  <c r="S11" i="4"/>
  <c r="Q11" i="8"/>
  <c r="I11" i="1"/>
  <c r="H11" i="9" s="1"/>
  <c r="S20" i="4"/>
  <c r="Q20" i="8"/>
  <c r="L16" i="4"/>
  <c r="L29" i="4"/>
  <c r="D6" i="6"/>
  <c r="L19" i="4"/>
  <c r="R14" i="1"/>
  <c r="L14" i="9" s="1"/>
  <c r="M14" i="1"/>
  <c r="J14" i="1"/>
  <c r="K14" i="1" s="1"/>
  <c r="G14" i="1"/>
  <c r="F14" i="9" s="1"/>
  <c r="G14" i="9" s="1"/>
  <c r="M23" i="1"/>
  <c r="J23" i="1"/>
  <c r="K23" i="1" s="1"/>
  <c r="G23" i="1"/>
  <c r="F23" i="9" s="1"/>
  <c r="R25" i="1"/>
  <c r="M25" i="1"/>
  <c r="J25" i="1"/>
  <c r="K25" i="1" s="1"/>
  <c r="G25" i="1"/>
  <c r="F25" i="9" s="1"/>
  <c r="G25" i="9" s="1"/>
  <c r="R22" i="1"/>
  <c r="L22" i="9" s="1"/>
  <c r="M22" i="1"/>
  <c r="J22" i="1"/>
  <c r="K22" i="1" s="1"/>
  <c r="G22" i="1"/>
  <c r="R7" i="1"/>
  <c r="L7" i="9" s="1"/>
  <c r="M7" i="1"/>
  <c r="J7" i="1"/>
  <c r="K7" i="1" s="1"/>
  <c r="R27" i="1"/>
  <c r="L27" i="9" s="1"/>
  <c r="M27" i="1"/>
  <c r="J27" i="1"/>
  <c r="K27" i="1" s="1"/>
  <c r="G27" i="1"/>
  <c r="F27" i="9" s="1"/>
  <c r="G27" i="9" s="1"/>
  <c r="M16" i="1"/>
  <c r="J16" i="1"/>
  <c r="K16" i="1" s="1"/>
  <c r="G16" i="1"/>
  <c r="R12" i="1"/>
  <c r="M12" i="1"/>
  <c r="J12" i="1"/>
  <c r="K12" i="1" s="1"/>
  <c r="G12" i="1"/>
  <c r="F12" i="9" s="1"/>
  <c r="G12" i="9" s="1"/>
  <c r="R18" i="1"/>
  <c r="M18" i="1"/>
  <c r="J18" i="1"/>
  <c r="K18" i="1" s="1"/>
  <c r="G18" i="1"/>
  <c r="F18" i="9" s="1"/>
  <c r="M11" i="1"/>
  <c r="J11" i="1"/>
  <c r="K11" i="1" s="1"/>
  <c r="R10" i="1"/>
  <c r="L10" i="9" s="1"/>
  <c r="M10" i="1"/>
  <c r="J10" i="1"/>
  <c r="K10" i="1" s="1"/>
  <c r="G10" i="1"/>
  <c r="F10" i="9" s="1"/>
  <c r="G10" i="9" s="1"/>
  <c r="R9" i="1"/>
  <c r="L9" i="9" s="1"/>
  <c r="M9" i="1"/>
  <c r="J9" i="1"/>
  <c r="K9" i="1" s="1"/>
  <c r="G9" i="1"/>
  <c r="F9" i="9" s="1"/>
  <c r="G9" i="9" s="1"/>
  <c r="T29" i="4" l="1"/>
  <c r="F22" i="8"/>
  <c r="R22" i="9" s="1"/>
  <c r="T22" i="9" s="1"/>
  <c r="F22" i="9"/>
  <c r="F16" i="8"/>
  <c r="R16" i="9" s="1"/>
  <c r="T16" i="9" s="1"/>
  <c r="F16" i="9"/>
  <c r="D8" i="6"/>
  <c r="L18" i="9"/>
  <c r="L25" i="8"/>
  <c r="S25" i="9" s="1"/>
  <c r="L25" i="9"/>
  <c r="L12" i="8"/>
  <c r="S12" i="9" s="1"/>
  <c r="T11" i="1"/>
  <c r="N11" i="9" s="1"/>
  <c r="M11" i="9"/>
  <c r="U11" i="9" s="1"/>
  <c r="T29" i="1"/>
  <c r="N29" i="9" s="1"/>
  <c r="M29" i="9"/>
  <c r="U29" i="9" s="1"/>
  <c r="T16" i="1"/>
  <c r="N16" i="9" s="1"/>
  <c r="M16" i="9"/>
  <c r="U16" i="9" s="1"/>
  <c r="L27" i="8"/>
  <c r="S27" i="9" s="1"/>
  <c r="U27" i="9" s="1"/>
  <c r="D9" i="6"/>
  <c r="L9" i="8"/>
  <c r="S9" i="9" s="1"/>
  <c r="D10" i="6"/>
  <c r="L7" i="8"/>
  <c r="S7" i="9" s="1"/>
  <c r="D14" i="6"/>
  <c r="L14" i="8"/>
  <c r="R14" i="8" s="1"/>
  <c r="D18" i="6"/>
  <c r="Q29" i="8"/>
  <c r="S29" i="4"/>
  <c r="T27" i="1"/>
  <c r="N27" i="9" s="1"/>
  <c r="D7" i="6"/>
  <c r="L22" i="8"/>
  <c r="S22" i="9" s="1"/>
  <c r="G19" i="8"/>
  <c r="S19" i="8" s="1"/>
  <c r="G19" i="4"/>
  <c r="U19" i="4" s="1"/>
  <c r="I19" i="1"/>
  <c r="H19" i="9" s="1"/>
  <c r="R9" i="8"/>
  <c r="F10" i="4"/>
  <c r="F10" i="8"/>
  <c r="R10" i="9" s="1"/>
  <c r="T10" i="9" s="1"/>
  <c r="F18" i="4"/>
  <c r="F18" i="8"/>
  <c r="R18" i="9" s="1"/>
  <c r="T18" i="9" s="1"/>
  <c r="S16" i="4"/>
  <c r="I16" i="1"/>
  <c r="H16" i="9" s="1"/>
  <c r="F25" i="4"/>
  <c r="F25" i="8"/>
  <c r="R25" i="9" s="1"/>
  <c r="T25" i="9" s="1"/>
  <c r="F14" i="4"/>
  <c r="F14" i="8"/>
  <c r="G20" i="8"/>
  <c r="S20" i="8" s="1"/>
  <c r="G20" i="4"/>
  <c r="U20" i="4" s="1"/>
  <c r="I20" i="1"/>
  <c r="H20" i="9" s="1"/>
  <c r="Q7" i="8"/>
  <c r="S7" i="4"/>
  <c r="M29" i="8"/>
  <c r="T29" i="8" s="1"/>
  <c r="M29" i="4"/>
  <c r="M20" i="8"/>
  <c r="T20" i="8" s="1"/>
  <c r="M20" i="4"/>
  <c r="V20" i="4" s="1"/>
  <c r="T20" i="1"/>
  <c r="N20" i="9" s="1"/>
  <c r="R23" i="8"/>
  <c r="T23" i="4"/>
  <c r="M23" i="9"/>
  <c r="U23" i="9" s="1"/>
  <c r="T7" i="4"/>
  <c r="R7" i="8"/>
  <c r="M7" i="9"/>
  <c r="T25" i="4"/>
  <c r="M14" i="9"/>
  <c r="G11" i="8"/>
  <c r="S11" i="8" s="1"/>
  <c r="G11" i="4"/>
  <c r="U11" i="4" s="1"/>
  <c r="T19" i="4"/>
  <c r="R19" i="8"/>
  <c r="M19" i="9"/>
  <c r="U19" i="9" s="1"/>
  <c r="L10" i="4"/>
  <c r="L10" i="8"/>
  <c r="S10" i="9" s="1"/>
  <c r="L18" i="4"/>
  <c r="L18" i="8"/>
  <c r="S18" i="9" s="1"/>
  <c r="F9" i="4"/>
  <c r="F9" i="8"/>
  <c r="R9" i="9" s="1"/>
  <c r="T9" i="9" s="1"/>
  <c r="F12" i="4"/>
  <c r="F12" i="8"/>
  <c r="R12" i="9" s="1"/>
  <c r="T12" i="9" s="1"/>
  <c r="F27" i="4"/>
  <c r="F27" i="8"/>
  <c r="R27" i="9" s="1"/>
  <c r="T27" i="9" s="1"/>
  <c r="S22" i="4"/>
  <c r="I22" i="1"/>
  <c r="H22" i="9" s="1"/>
  <c r="F23" i="4"/>
  <c r="F23" i="8"/>
  <c r="R23" i="9" s="1"/>
  <c r="T23" i="9" s="1"/>
  <c r="M11" i="8"/>
  <c r="T11" i="8" s="1"/>
  <c r="M11" i="4"/>
  <c r="V11" i="4" s="1"/>
  <c r="M16" i="8"/>
  <c r="T16" i="8" s="1"/>
  <c r="M16" i="4"/>
  <c r="V16" i="4" s="1"/>
  <c r="H11" i="4"/>
  <c r="H11" i="8"/>
  <c r="L25" i="4"/>
  <c r="D12" i="6"/>
  <c r="L14" i="4"/>
  <c r="L9" i="4"/>
  <c r="L27" i="4"/>
  <c r="L7" i="4"/>
  <c r="T7" i="1"/>
  <c r="N7" i="9" s="1"/>
  <c r="F22" i="4"/>
  <c r="L12" i="4"/>
  <c r="L22" i="4"/>
  <c r="F16" i="4"/>
  <c r="V29" i="4" l="1"/>
  <c r="T12" i="4"/>
  <c r="Q22" i="8"/>
  <c r="Q16" i="8"/>
  <c r="R25" i="8"/>
  <c r="U7" i="9"/>
  <c r="T9" i="4"/>
  <c r="T14" i="4"/>
  <c r="S14" i="9"/>
  <c r="U14" i="9" s="1"/>
  <c r="S14" i="4"/>
  <c r="R14" i="9"/>
  <c r="T14" i="9" s="1"/>
  <c r="R27" i="8"/>
  <c r="T27" i="4"/>
  <c r="R12" i="8"/>
  <c r="N16" i="8"/>
  <c r="N11" i="8"/>
  <c r="N11" i="4"/>
  <c r="N16" i="4"/>
  <c r="N29" i="8"/>
  <c r="N29" i="4"/>
  <c r="T9" i="1"/>
  <c r="N9" i="9" s="1"/>
  <c r="M9" i="9"/>
  <c r="U9" i="9" s="1"/>
  <c r="T25" i="1"/>
  <c r="N25" i="9" s="1"/>
  <c r="M25" i="9"/>
  <c r="U25" i="9" s="1"/>
  <c r="T12" i="1"/>
  <c r="N12" i="9" s="1"/>
  <c r="M12" i="9"/>
  <c r="U12" i="9" s="1"/>
  <c r="T10" i="4"/>
  <c r="R10" i="8"/>
  <c r="M10" i="9"/>
  <c r="U10" i="9" s="1"/>
  <c r="M14" i="8"/>
  <c r="T14" i="8" s="1"/>
  <c r="M14" i="4"/>
  <c r="M19" i="8"/>
  <c r="T19" i="8" s="1"/>
  <c r="M19" i="4"/>
  <c r="V19" i="4" s="1"/>
  <c r="T19" i="1"/>
  <c r="N19" i="9" s="1"/>
  <c r="G16" i="8"/>
  <c r="G16" i="4"/>
  <c r="U16" i="4" s="1"/>
  <c r="S23" i="4"/>
  <c r="Q23" i="8"/>
  <c r="M9" i="8"/>
  <c r="T9" i="8" s="1"/>
  <c r="M9" i="4"/>
  <c r="S9" i="4"/>
  <c r="Q9" i="8"/>
  <c r="H19" i="8"/>
  <c r="H19" i="4"/>
  <c r="S27" i="4"/>
  <c r="Q27" i="8"/>
  <c r="M23" i="8"/>
  <c r="T23" i="8" s="1"/>
  <c r="M23" i="4"/>
  <c r="V23" i="4" s="1"/>
  <c r="T23" i="1"/>
  <c r="N23" i="9" s="1"/>
  <c r="S25" i="4"/>
  <c r="Q25" i="8"/>
  <c r="G7" i="4"/>
  <c r="U7" i="4" s="1"/>
  <c r="G7" i="8"/>
  <c r="S7" i="8" s="1"/>
  <c r="I7" i="1"/>
  <c r="H7" i="9" s="1"/>
  <c r="Q12" i="8"/>
  <c r="S12" i="4"/>
  <c r="M25" i="8"/>
  <c r="M25" i="4"/>
  <c r="V25" i="4" s="1"/>
  <c r="N20" i="4"/>
  <c r="N20" i="8"/>
  <c r="H20" i="4"/>
  <c r="H20" i="8"/>
  <c r="M27" i="8"/>
  <c r="M27" i="4"/>
  <c r="T14" i="1"/>
  <c r="G22" i="8"/>
  <c r="G22" i="4"/>
  <c r="U22" i="4" s="1"/>
  <c r="M7" i="8"/>
  <c r="T7" i="8" s="1"/>
  <c r="M7" i="4"/>
  <c r="V7" i="4" s="1"/>
  <c r="Q18" i="8"/>
  <c r="S18" i="4"/>
  <c r="R18" i="8"/>
  <c r="M18" i="9"/>
  <c r="U18" i="9" s="1"/>
  <c r="T18" i="4"/>
  <c r="Q14" i="8"/>
  <c r="M12" i="8"/>
  <c r="M12" i="4"/>
  <c r="Q10" i="8"/>
  <c r="S10" i="4"/>
  <c r="T22" i="4"/>
  <c r="R22" i="8"/>
  <c r="M22" i="9"/>
  <c r="U22" i="9" s="1"/>
  <c r="G29" i="8"/>
  <c r="S29" i="8" s="1"/>
  <c r="G29" i="4"/>
  <c r="U29" i="4" s="1"/>
  <c r="I29" i="1"/>
  <c r="H29" i="9" s="1"/>
  <c r="N27" i="4"/>
  <c r="N27" i="8"/>
  <c r="H16" i="4"/>
  <c r="H16" i="8"/>
  <c r="H22" i="4"/>
  <c r="H22" i="8"/>
  <c r="N7" i="4"/>
  <c r="N7" i="8"/>
  <c r="V12" i="4" l="1"/>
  <c r="S22" i="8"/>
  <c r="S16" i="8"/>
  <c r="T25" i="8"/>
  <c r="V9" i="4"/>
  <c r="V14" i="4"/>
  <c r="T27" i="8"/>
  <c r="V27" i="4"/>
  <c r="T12" i="8"/>
  <c r="N25" i="8"/>
  <c r="N25" i="4"/>
  <c r="N9" i="4"/>
  <c r="N12" i="8"/>
  <c r="N12" i="4"/>
  <c r="N9" i="8"/>
  <c r="N14" i="4"/>
  <c r="N14" i="9"/>
  <c r="G18" i="8"/>
  <c r="S18" i="8" s="1"/>
  <c r="G18" i="4"/>
  <c r="U18" i="4" s="1"/>
  <c r="I18" i="1"/>
  <c r="H18" i="9" s="1"/>
  <c r="N23" i="4"/>
  <c r="N23" i="8"/>
  <c r="G9" i="8"/>
  <c r="S9" i="8" s="1"/>
  <c r="G9" i="4"/>
  <c r="U9" i="4" s="1"/>
  <c r="I9" i="1"/>
  <c r="H9" i="9" s="1"/>
  <c r="N19" i="4"/>
  <c r="N19" i="8"/>
  <c r="G14" i="8"/>
  <c r="S14" i="8" s="1"/>
  <c r="G14" i="4"/>
  <c r="U14" i="4" s="1"/>
  <c r="I14" i="1"/>
  <c r="H14" i="9" s="1"/>
  <c r="N14" i="8"/>
  <c r="G10" i="8"/>
  <c r="S10" i="8" s="1"/>
  <c r="G10" i="4"/>
  <c r="U10" i="4" s="1"/>
  <c r="I10" i="1"/>
  <c r="H10" i="9" s="1"/>
  <c r="M22" i="8"/>
  <c r="T22" i="8" s="1"/>
  <c r="M22" i="4"/>
  <c r="V22" i="4" s="1"/>
  <c r="T22" i="1"/>
  <c r="N22" i="9" s="1"/>
  <c r="H7" i="4"/>
  <c r="H7" i="8"/>
  <c r="M18" i="8"/>
  <c r="T18" i="8" s="1"/>
  <c r="M18" i="4"/>
  <c r="V18" i="4" s="1"/>
  <c r="T18" i="1"/>
  <c r="N18" i="9" s="1"/>
  <c r="G27" i="8"/>
  <c r="S27" i="8" s="1"/>
  <c r="G27" i="4"/>
  <c r="U27" i="4" s="1"/>
  <c r="I27" i="1"/>
  <c r="H27" i="9" s="1"/>
  <c r="G23" i="8"/>
  <c r="S23" i="8" s="1"/>
  <c r="G23" i="4"/>
  <c r="U23" i="4" s="1"/>
  <c r="I23" i="1"/>
  <c r="H23" i="9" s="1"/>
  <c r="H29" i="4"/>
  <c r="H29" i="8"/>
  <c r="G25" i="8"/>
  <c r="S25" i="8" s="1"/>
  <c r="G25" i="4"/>
  <c r="U25" i="4" s="1"/>
  <c r="I25" i="1"/>
  <c r="H25" i="9" s="1"/>
  <c r="G12" i="8"/>
  <c r="S12" i="8" s="1"/>
  <c r="G12" i="4"/>
  <c r="U12" i="4" s="1"/>
  <c r="I12" i="1"/>
  <c r="H12" i="9" s="1"/>
  <c r="M10" i="8"/>
  <c r="T10" i="8" s="1"/>
  <c r="M10" i="4"/>
  <c r="V10" i="4" s="1"/>
  <c r="T10" i="1"/>
  <c r="N10" i="9" s="1"/>
  <c r="H14" i="4" l="1"/>
  <c r="H14" i="8"/>
  <c r="H12" i="4"/>
  <c r="H12" i="8"/>
  <c r="H18" i="8"/>
  <c r="H18" i="4"/>
  <c r="H23" i="4"/>
  <c r="H23" i="8"/>
  <c r="H25" i="4"/>
  <c r="H25" i="8"/>
  <c r="N22" i="4"/>
  <c r="N22" i="8"/>
  <c r="N10" i="4"/>
  <c r="N10" i="8"/>
  <c r="H9" i="4"/>
  <c r="H9" i="8"/>
  <c r="H27" i="8"/>
  <c r="H27" i="4"/>
  <c r="N18" i="4"/>
  <c r="N18" i="8"/>
  <c r="H10" i="8"/>
  <c r="H10" i="4"/>
</calcChain>
</file>

<file path=xl/sharedStrings.xml><?xml version="1.0" encoding="utf-8"?>
<sst xmlns="http://schemas.openxmlformats.org/spreadsheetml/2006/main" count="1153" uniqueCount="372">
  <si>
    <t>Dated reviewed by Risk Management Group</t>
  </si>
  <si>
    <t>Summary Schedule</t>
  </si>
  <si>
    <t>Dated reviewed by SLT</t>
  </si>
  <si>
    <t>Next date of review (Expected not actual)</t>
  </si>
  <si>
    <t>Risk No.</t>
  </si>
  <si>
    <t>Description</t>
  </si>
  <si>
    <t>Link to College Strategic Objectives</t>
  </si>
  <si>
    <t>Impact Rating (1-4)</t>
  </si>
  <si>
    <t>Probability Rating (1-4)</t>
  </si>
  <si>
    <t>Risk Score</t>
  </si>
  <si>
    <t>Previous submission risk score</t>
  </si>
  <si>
    <t>Movement since last submission</t>
  </si>
  <si>
    <t>Post-mitigation impact</t>
  </si>
  <si>
    <t>Post-mitigation probability</t>
  </si>
  <si>
    <t>Post-mitigation score</t>
  </si>
  <si>
    <t>Previous submission mitigation score</t>
  </si>
  <si>
    <t xml:space="preserve">Risk Owner </t>
  </si>
  <si>
    <t>Risk Oversight</t>
  </si>
  <si>
    <t>Risk Appetite Category</t>
  </si>
  <si>
    <t>Risk Appetite</t>
  </si>
  <si>
    <t xml:space="preserve">Nov previous risk score </t>
  </si>
  <si>
    <t>Nov post-mit score</t>
  </si>
  <si>
    <t>Edit Check!</t>
  </si>
  <si>
    <t>Data / Info Management</t>
  </si>
  <si>
    <t>That there is a theft of, or damage to, Management Information System (incl. cyber-crime)</t>
  </si>
  <si>
    <t>2,3</t>
  </si>
  <si>
    <t>Information</t>
  </si>
  <si>
    <t>Cautious</t>
  </si>
  <si>
    <t>Finance</t>
  </si>
  <si>
    <t>That the College cannot maintain financial stability</t>
  </si>
  <si>
    <t>Financial</t>
  </si>
  <si>
    <t xml:space="preserve">That there is a failure of financial controls                                                                                                  </t>
  </si>
  <si>
    <t>That there is failure to meet Credit target and /or failure to retain major public and private contracts.</t>
  </si>
  <si>
    <t>1,2,3</t>
  </si>
  <si>
    <t xml:space="preserve">That there are insufficient funds for capital project and maintenance requirements  </t>
  </si>
  <si>
    <t>1,3</t>
  </si>
  <si>
    <t>Governance</t>
  </si>
  <si>
    <t>That there is a failure of Corporate Governance arrangements</t>
  </si>
  <si>
    <t>Minimal</t>
  </si>
  <si>
    <t>Health and Safety</t>
  </si>
  <si>
    <t>That there is a failure to meet statutory and legislative health and safety.</t>
  </si>
  <si>
    <t>Legal/Compliance</t>
  </si>
  <si>
    <t>That there is a breach of legislation and associated regulations (incl. GDPR, HR, Quality, finance)</t>
  </si>
  <si>
    <t xml:space="preserve">That there is a failure to safeguard the health and wellbeing of staff and students. </t>
  </si>
  <si>
    <t>That the College is not on track to meet the Scottish Government net zero sustainability priorities.</t>
  </si>
  <si>
    <t>Operations</t>
  </si>
  <si>
    <t>That there is a failure to achieve  high standards of learning and teaching and assessment.</t>
  </si>
  <si>
    <t>1,2</t>
  </si>
  <si>
    <t>Open</t>
  </si>
  <si>
    <t xml:space="preserve">That the College cannot  provide a robust learner experience supporting them onto positive destinations. </t>
  </si>
  <si>
    <t>People</t>
  </si>
  <si>
    <t xml:space="preserve">That there is a failure to provide an engaging and effective employee journey. </t>
  </si>
  <si>
    <t>Eager</t>
  </si>
  <si>
    <t>Property</t>
  </si>
  <si>
    <t>That there is business interruption due to major disaster, IT failure etc</t>
  </si>
  <si>
    <t>Strategy</t>
  </si>
  <si>
    <t>That there is a reputational risk to the College.</t>
  </si>
  <si>
    <t>College Strategic Objectives:</t>
  </si>
  <si>
    <t>Risk Key</t>
  </si>
  <si>
    <t>Low</t>
  </si>
  <si>
    <t>1-3</t>
  </si>
  <si>
    <t xml:space="preserve">Student Experience </t>
  </si>
  <si>
    <t>Medium</t>
  </si>
  <si>
    <t>4-9</t>
  </si>
  <si>
    <t>Culture and People Development</t>
  </si>
  <si>
    <t>High</t>
  </si>
  <si>
    <t>10-19</t>
  </si>
  <si>
    <t>Growth and Innovation</t>
  </si>
  <si>
    <t>Very High</t>
  </si>
  <si>
    <t>20-25</t>
  </si>
  <si>
    <t>Sustainability</t>
  </si>
  <si>
    <t>Strategic Risk Register</t>
  </si>
  <si>
    <t>Next date of review</t>
  </si>
  <si>
    <t>No.</t>
  </si>
  <si>
    <t>Date Raised</t>
  </si>
  <si>
    <t>Link to Quality Indicators / Strategic Aim</t>
  </si>
  <si>
    <t>Impact Rating (1-5)</t>
  </si>
  <si>
    <t>Probability Rating (1-5)</t>
  </si>
  <si>
    <t>Adds the score of all open risks</t>
  </si>
  <si>
    <t>Counts the number of open risks</t>
  </si>
  <si>
    <t>Adds the score of all being mitigated risks</t>
  </si>
  <si>
    <t>Counts the number of being mitigated risks</t>
  </si>
  <si>
    <t>Implications</t>
  </si>
  <si>
    <t>Mitigation Action</t>
  </si>
  <si>
    <t>Post-mitigation impact (1-5) 
DO NOT EDIT</t>
  </si>
  <si>
    <t>Post-mitigation probability (1-5)</t>
  </si>
  <si>
    <t xml:space="preserve">Progress To Green: Key Actions </t>
  </si>
  <si>
    <t>Comments</t>
  </si>
  <si>
    <t>Risk Category</t>
  </si>
  <si>
    <t>AI Risk Assessment</t>
  </si>
  <si>
    <t>What "AI" thinks of the Risk of AI 
(This can be removed once discussed with SLT and Board)</t>
  </si>
  <si>
    <t>2.1, 2.5, 2.6, 3.5, 3.6</t>
  </si>
  <si>
    <t xml:space="preserve">Impacts on the college's ability to provide a service to its users as well as potential financial and performance impacts. </t>
  </si>
  <si>
    <t xml:space="preserve"> Shared sector approach in place through HEFESTIS and advanced intelligence.
Robust and regular testing of IT systems
Business continuity plans in place for IT and MIS areas.                                                                                              Annual certification with Cyber Essentials Plus
Incident response training
Cyber essentials and cyber controls continue to be monitored, a review on the policies and procedures needs to take place to maintain current levels of confidence. The score can be lower at this review due to the actions being closed down from the audit. Impact remains high, however the probability of the risk can be lowered
</t>
  </si>
  <si>
    <t>Nov 2024
Moved to green a low impact as the audit recommendations and completion of regular security reviews continue. No further actions required.</t>
  </si>
  <si>
    <t>Head of Digital</t>
  </si>
  <si>
    <t>VP - Finance, Resources &amp; Sustainability</t>
  </si>
  <si>
    <t>3.1, 3.5, 3.6</t>
  </si>
  <si>
    <t>That the College would not be able to meet its financial obligations and /or that investment in student activity could not be maintained to an appropriate level.</t>
  </si>
  <si>
    <t xml:space="preserve">Awaiting indicative funding for the next academic year in March 2023. Indications are flat cash funding scenarios relating a real cut.  Value for Money Group meeting on 25th January 2023. 
Value for Money Group focus on staffing efficiencies and more robust Curriculum Planning model for 2023/24.  Flat cash Grant in Aid settlement confirmed, but with additional cut in activity &amp; funding for the Region.
"Flat cash" settlements for 2024/25 and 2025/26 copnfirmed by SFC.  Board approved a deficit budget for 2023/24 only.  Management working towards balanced budget.
Financial Modelling being undertaken, review of curriculum and ensuring areas that meet demand are promoted. Full cost targets increased. </t>
  </si>
  <si>
    <t>Head of Finance</t>
  </si>
  <si>
    <t>3.1, 3.2 3.5, 3.6</t>
  </si>
  <si>
    <t>Insufficient or incorrect information available to senior management and the Board of Management; potential for fraud.</t>
  </si>
  <si>
    <t xml:space="preserve">Finance Dept team enhanced with permanent appointment of Management and Financial Accountants.  Additional support re Procurement from APUC until December 2023.
Extensive work has been undertaken in conjunction with Governance Professional to update policies and procedures.  Review of timetable of activities of the Audit and Risk Committee and Finance and Risk Committee now drawn up.
Additional work has been undertaken by internal audit service on policies and procedures in 2022/23 and 2023/24.  
Internal and external audit continues to offer significant value in assessing the effectiveness of our overall control environment.  Similarly,quarterly reporting to the Board and LRSB allows areas of concern to be reviewed and monitored.  
Enhanced payroll controls as a result of iTrent as the lead payroll system. 
</t>
  </si>
  <si>
    <t>Head of Finance
Head of People Services</t>
  </si>
  <si>
    <r>
      <rPr>
        <b/>
        <sz val="11"/>
        <color theme="1"/>
        <rFont val="Calibri"/>
        <family val="2"/>
        <scheme val="minor"/>
      </rPr>
      <t>Risk:</t>
    </r>
    <r>
      <rPr>
        <sz val="11"/>
        <color theme="1"/>
        <rFont val="Calibri"/>
        <family val="2"/>
        <scheme val="minor"/>
      </rPr>
      <t xml:space="preserve">
</t>
    </r>
    <r>
      <rPr>
        <b/>
        <sz val="11"/>
        <color theme="1"/>
        <rFont val="Calibri"/>
        <family val="2"/>
        <scheme val="minor"/>
      </rPr>
      <t>Should the Score Change:</t>
    </r>
    <r>
      <rPr>
        <sz val="11"/>
        <color theme="1"/>
        <rFont val="Calibri"/>
        <family val="2"/>
        <scheme val="minor"/>
      </rPr>
      <t xml:space="preserve">
</t>
    </r>
  </si>
  <si>
    <t>1.6, 2.2, 2.4</t>
  </si>
  <si>
    <t xml:space="preserve">Clawback of SFC activity funding and shortfall in income.  Failing to meet credit targets on a consistent basis may affect annual activity allocation.  
Failure to meet maintain ESF records to substantiate our claim is likely to affect income </t>
  </si>
  <si>
    <t xml:space="preserve">Student activity is monitored on a weekly basis by senior management via the SLT meetings, with those weekly reports being made available to faculty and admissions staff; Additional enhanced reporting in use through Power BI to monitor real time information. 
Credit activity is monitor closely and plans are put in place to meet the gap, such as the preparing to study courses and additional courses following the August and January intakes
</t>
  </si>
  <si>
    <t>Head of Curriculum
Head of Digital</t>
  </si>
  <si>
    <t>VP for Student Experience and Innovation</t>
  </si>
  <si>
    <t>2.1, 2.2, 2.6, 3.5</t>
  </si>
  <si>
    <t>The College estate is of an age that requires constant monitoring and an appropriate level of funding to address major issues (e.g. building envlope, heating and cooling, lifts, security equipment, etc.) Atrium Passenger lifts are in urgent need of replacement</t>
  </si>
  <si>
    <t>Head of Finance
Head of Facilities</t>
  </si>
  <si>
    <t>3.1, 3.2, 3.4, 3.5, 3.6</t>
  </si>
  <si>
    <t>That the College would fail in its duties as a public body and charity to adhere to statutory expectations. Risk to business delivery; risk to reputation;  risk to strong governance ensuing impact on operational delivery.</t>
  </si>
  <si>
    <t xml:space="preserve">It has been recognised by the Scottish Government and the SFC that the delay in announcing Regional Chairs' appointments following dissolution was not the fault of the college. </t>
  </si>
  <si>
    <t xml:space="preserve">Governance &amp; Compliance Professional </t>
  </si>
  <si>
    <t>Principal</t>
  </si>
  <si>
    <t>AI can strengthen governance by automating compliance checks, monitoring decision-making patterns, and flagging anomalies, reducing human error. However, poor AI oversight or biased algorithms could undermine transparency and accountability, creating governance gaps.</t>
  </si>
  <si>
    <t>1.1, 1.2, 1.3, 1.4, 2.1, 3.1, 3.3</t>
  </si>
  <si>
    <t>That there is a failure to meet statutory and legislative health and safety</t>
  </si>
  <si>
    <t xml:space="preserve">Impacts on safety of all employees and students leading to serious injury or death. Unable to protect our most vulnerable students. </t>
  </si>
  <si>
    <t>Health and Safety Committee meet regularly to monitor health and safety arrangements and any issues are raised.
Staff induction in place on H&amp;S;  Facilities Teams and H&amp;S Advisor ensure all risk assessments are updated annually; Regular reporting on Health and Safety to HR Committee as part of their remit requirements; Full review of Health and Safety Policy and Procedures being undertaken; Lead Safeguarding Officers in place and appropriate training in place.; Safeguarding group meets regularly. 
Robust HMI Safeguarding report received in April 2022; Refresher training and reissue of safeguarding cards; Expanded the network of safeguarding officers; Health and Safety audit completed, with no major recommendations; Refreshed health and safety policy will go to the Board in October 2022; Appointment of 2 permanent health and safety staff members. 
Health and Safety Audit completed satisfactorily.
Health and Safety Policy approved by the Board of Management. 
Health and Safety Policy launched and names of those who have read it recorded.
Progress made against internal audit plan and Health and Safety Committee meets regularly to keep on top of action and key issues. Policy and procedures updated. 
Safeguarding Policy and Procedures updated and due to got to the Board for approval in June 2023.  
H&amp;S Policy reviewed and updated over summer break.
Continued quarterly H&amp;S committee meetings planned including representation of cross college departments for 2023/24          
 Novust 2024 H&amp;S Policy reviewed as of 6/8/24</t>
  </si>
  <si>
    <t>Annually &amp; Ongoing
Continue to review and update H&amp;S Policies as required.</t>
  </si>
  <si>
    <t>Head of People Services
Head of Facilities</t>
  </si>
  <si>
    <t>2.1, 2.5, 3.4, 3.6</t>
  </si>
  <si>
    <t>That there is a breach of legislation and associated regulations (incl. HR, Quality, Finance, GDPR)</t>
  </si>
  <si>
    <t xml:space="preserve">Breach or leak of sensitive data impacting on college reputation. </t>
  </si>
  <si>
    <t xml:space="preserve">Data Protection Officer in place to advice on general Data Protection Regulation;  Staff mandatory training and policies in place and actively marketed to heighten awareness; Compliance/audit checks in place;  GDPR policies currently being updated as part of College-wide policy refresh exercise;                                             
Training planned for all staff on legislative and regulatory issues, including conflict of interest, bribery and corruption and security of assets.  
A suite of new polices have been developed and/or updated; Multi factor authentication in train; Cyber security Essentials status obtained; Training completed on conflict of interest etc as above and data protection and GDPR. 
Cybersecurity audit completed satisfactorily. College is now undertaking penetration testing; All staff conference in Novust;  all staff completed mandatory training on GDPR; Data Protection portal is now live. 
New retention policy has been agreed and published. Cyber Essentials plus was successfully completed.
GDPR TES develop training issued to all staff, ICO framework and ROPA for each department.
Work has begun on ROPA's (records of processing)  and the ICO accountability framework has been completed giving SLC a confidence of data protection controls. Cyber security frameworks and changes continue to be reviewed and we are confident in the controls that are in place from the NCSC 10 things
</t>
  </si>
  <si>
    <t>Head of Digital
Head of Finance
Head of People Services
Head of Facilities
Head of Quality</t>
  </si>
  <si>
    <t>2.1, 2.3, 2.5, 2.7, 3.1, 3.2, 3.4, 3.6 / Aim 1</t>
  </si>
  <si>
    <t xml:space="preserve">Impacts on the health and wellbeing of staff and students. This could result in high absence, disengagement and higher withdrawal rates for students.                         Risk of serious harm to the individual if the appropriate safeguarding action is not taken.   This would significantly impact the student and staff experience leading to potential risk of legal action, complaints and having a negative impact on the college reputation.  </t>
  </si>
  <si>
    <t xml:space="preserve">Student Welfare - Duty of Care Audit - Graded Good.  Going to ARC/LTSE Committee Aug 2025.                                                                                                                           Ongoing effective development of safeguarding and health and wellbeing support for staff and students.  Safeguarding / GBV Prevention / Corporate Parenting / Carers Support policies and procedures in place. Specialised staff in Student Services and HR responding to concerns or issues.  Criminal Convictions and PVG is undertaken as part of the employee recruitment process.  Safeguarding, Prevent and Corporate Parenting training is mandatory as part of the staff induction process.  Safeguarding including Prevent, Corporate Parenting, Mental Health &amp; Wellbeing information and videos part of the Learner Induction process.  College Safeguarding Group is a cross-college group which has both student and staff membership - this group meets quarterly.  GBV Prevention Strategy and Action Place / Corporate Parenting Plan in place which is monitored by the Safeguarding Group.                                                                                                                                                           Other mitigations include:-       
•Student Support email address. Same day response, including responses to financial and emotional crisis support. 
•Guidance and support staff available on campus for in person support on same day appointment basis. 
•Staff are trained in Mental Health First Aid and ASIST
•Dissemination and attendance of external safeguarding training opportunities, such as those provided by CDN, 
•Counselling Service for staff and students.
•Weekly Yoga and Mindfulness classes for staff and students
•Same day response provided via dedicated student support email, including responses to financial and emotional crisis support. 
•Guidance and support / line management staff available on campus for in person support on same day appointment basis. 
•Annual safeguarding, health and wellbeing calendar of events
•Peer support groups for staff and students
</t>
  </si>
  <si>
    <t>Head of Student Services
Head of People Services</t>
  </si>
  <si>
    <t>2.6, 2.7, 3.1, 3.2, 3.4, 3.5, 3.6</t>
  </si>
  <si>
    <t xml:space="preserve">College has drafted a new Climate Change Emergency Action Plan,  based on the Further and Higher Education road map, which will go to the Finance and Resources Committee on 15 November 2024                                                                                             
College works very closely with the Energy Skills Partnership to deliver on national skills agendas.
College submits the Public Body Climate Change  annually.                                                                                                                                                                                                                                                                                                        
 Carbon emissions are monitored weekly.                                                                                                                                                                                   
The Climate Change Action Team (CCAT) monitors and promote climate change actions throughout the College
</t>
  </si>
  <si>
    <t xml:space="preserve">LED lighting replacement programme. The replacement of 1900 lights to LED fittings.
Additional Solar Panels fitted. The PV system comprise of 300 panels to give an additional output of 150kW.
Scottish Green Public Sector Estate Decarbonisation Scheme. The College has engaged with Mott MacDonald regarding pre capital works to investigate the Central Government Energy Efficiency Capital Grant Fund 2023/2024 to support the College journey to NET Zero.                  </t>
  </si>
  <si>
    <t>Head of Facilities
Head of Curriculum</t>
  </si>
  <si>
    <t>1.1, 1.2, 1.3, 1.4, 1.5, 1.6, 1.7, 2.3</t>
  </si>
  <si>
    <t>That there is a failure to achieve  high standards of learning, teaching and assessment.</t>
  </si>
  <si>
    <t xml:space="preserve">Impacts on the student experience, the college's reputation and Education Scotland risk ratings. 
Impacts on student recruitment leading to financial risk. 
</t>
  </si>
  <si>
    <t xml:space="preserve">First self-evaluation cycles completed and progress reviews have taken place. Ongoing engagement and campus visits from HMI. Audit cycle in train.  Robust learner voice processes which are acted on promptly. 
Evaluation process updated and self evaluation progress occuring.  HMIE Education Scotland visit took place in March 2023 which resulted in no main points for action. 
Self Evaluation written. 
Care Review and HMIE Inspectorate visits assessed learning environment to be appropriate.
</t>
  </si>
  <si>
    <t xml:space="preserve">Mitigating actions in place. 
External assessors being used to assess Construction MAs, now part of the Quality Audit process to provide assurance that work is of a high standard and does not impact on direct claims status. 
Education Scotland annual engagement visit report received which did not contain any main points of action. 
Current challenges with missing outcomes due to ASOS, as yet there is not a national approach to ASOS, and there has been no communication from the Scottish Funding Council. The impact of this may mean that results nationally will not be available in March 2024
Care was the subject of a national thematic review in early 2024 by Education Scotland. 
</t>
  </si>
  <si>
    <t>Head of Curriculum</t>
  </si>
  <si>
    <t>1.1, 1.2, 1.3, 1.4, 1.5, 1.6, 1.7, 2.5, 2.6, 2.7, 3.1, 3.3</t>
  </si>
  <si>
    <t xml:space="preserve">That the College cannot  provide a robust learner experience supporting them onto their positive destinations. </t>
  </si>
  <si>
    <t xml:space="preserve">Relates to application and recruitment experience,  students not receiving the appropriate or accurate information or the necessary access to support such as financial or  health and wellbeing. 
Recruitment impacted by outdated systems impacting the experience.  Also any delays to bursaries, additional IT equipment and discretionary support may impact. </t>
  </si>
  <si>
    <t xml:space="preserve">Applications are monitored by the Student Services Team, review of application and enrolment system in train.
Financial and emotional support offered by the Team. 
Team undertake regular training to provide the best possible service and to keep up to date with changes. 
Power BI now being used for curriculum planning and to ensure a more efficient application process.  Other mitigations include
•Same day response provided via dedicated student support email, including responses to financial and emotional crisis support. 
•Guidance and support staff available on campus for in person support on same day appointment basis. 
•Ongoing review of new Admissions electronic system to ensure smooth transition from application to enrolment. Additional work to be undertaken in this area via regular working group meetings.
•Staff attendance at new Mental Health First Aid training, as provided by SLC.
•Dissemination and attendance of external training opportunities, such as those provided by CDN, etc.
•Review potential increase in counselling and guidance/support provision to ensure reduction in waiting times for emotional support.
•Bursary software under review with developers.
•Support being provided to SA including additional recruitment of new VP.
•Provision of long term laptop loans via Library service to facilitate engagement in class and coursework.
Reinforced links between the student association, class reps and quality team so directly links back to the learner
More opportunities for students to undertake study skills in this academic year and it has now been introduced into twilight sessions. 
The vast majority of applications and students are progressed on a timely basis, however, further actions are being taken to ensure consistency across the college. 
Updated Student Association Student Mental Health Agreement (SMHA) produced.
Late payment of bursaries in the first academic term impacted on student retention as some students could not support their studies financially and had to withdraw. 
</t>
  </si>
  <si>
    <r>
      <rPr>
        <sz val="11"/>
        <color rgb="FF000000"/>
        <rFont val="Calibri"/>
      </rPr>
      <t xml:space="preserve">Mitigating actions in place or in development. 2025-2026 CDN Agreement agreed with SLT. Additional support being provided to SA via the Quality and Learning &amp; Teaching Innovation Unit. Laptop bank pilot scheduled for mid-year 2025-2026. Power BI dashboards nearing completion and roll-out for use in curriculum planning.
</t>
    </r>
    <r>
      <rPr>
        <b/>
        <sz val="11"/>
        <color rgb="FF000000"/>
        <rFont val="Calibri"/>
      </rPr>
      <t xml:space="preserve">
</t>
    </r>
  </si>
  <si>
    <t>Head of Quality and Learning and Teaching Innovation</t>
  </si>
  <si>
    <t>2.1, 2.3, 2.6, 3.1, 3.3, 3.4</t>
  </si>
  <si>
    <t xml:space="preserve">Impact on the employee experience and could result in high turnover, high absence rates, disengagement, poor employee relations and industrial relations matters, poor performance of employees and subsequently a poor experience for students and negative impact on college reputation. </t>
  </si>
  <si>
    <t xml:space="preserve">Accreditations achieved to date include: Disability Confident Employer and Leaders in Diversity. The re-accreditations of Investors in People and We Invest in Wellbeing are currently being progressed; Ongoing review of the employee journey, process optimisation and automation. Consideration for a new HR System; Refreshed policies and procedures include: Attendance Management and Support Procedure; Disciplinary Procedure; Grievance Procedure and the Public Interest Disclosure Policy and Procedure. 
Employee Journey being mapped out and associated procedures being drafted, with a view of lean process management and consideration of both automation and employee experience. People Managers being trained on disciplinary, grievance and investigations by ACAS. 
Review of payroll and pensions process. 
The College now has We Invest in Well Being Platinum. 
New integrated HR &amp; Payroll system on track to be implemented in 2023. Pension reporting streamlined. 
More resilence in HR team with regards to learning how to do payroll.
Wider HR team now trained to administer payroll.   </t>
  </si>
  <si>
    <t>Head of People Services</t>
  </si>
  <si>
    <t xml:space="preserve">Business Continuity Plan for College in place.
Business interruption insurance in place.
Member of HEFESTIS and benefit from shared intelligence. 
Cyber Security information will be placed into the next risk about theft of major systems.  Business continuity updates in progress. Cyber security controls continue to be improved following the cyber risk framework. Work started on the BCP and incident response documentation as it needs revisited since it was published. </t>
  </si>
  <si>
    <t>2.3, 3.2, 3.3</t>
  </si>
  <si>
    <t xml:space="preserve">•That potential students, staff or Board members are deterred from enrolling / joining the College.
•That the College suffers financial loss from a decrease in activity or loss of access to potential income streams.
</t>
  </si>
  <si>
    <t xml:space="preserve">• Staff development sessions on, for example, inclusiveness and diversity being part of mandatory training for staff;
• Regular staff meetings including annual all-staff conference;
• College has complaints procedure, clearly highlighted on website;
• Extensive governance training for senior staff and Board members being delivered as part of a rolling programme of development.
-Updated social media policy
-"Good news" stories shared and positive messaging.
-Good liaison with external stakeholders
-Comms plan developed to support with any negative press
-Quality Assurance policies and procedures in place to support compliance, maintain the SQA Devolved Authority Status, and the approval to deliver a range of Awarding Body provision and qualifications. 
-Robust self-evaluation and Action Planning
OFAM meetings on a quarterly basis, demonstrate robust goverance. </t>
  </si>
  <si>
    <t xml:space="preserve">Effective Comms plan in place 
Positive Engagement with Trade Unions to support employee relations
Employee engagement framework 
Social Media Guidelines now in place 
Annual Awarding Body Internal Systems Verification activity.
Positive External Effectiveness Review completed
OFAM meetings on a quarterly basis, demonstrate robust goverance. 
</t>
  </si>
  <si>
    <t xml:space="preserve">All Heads of Department
</t>
  </si>
  <si>
    <t>SLC Board Risk Appetite</t>
  </si>
  <si>
    <t>Dated reviewed by RMG</t>
  </si>
  <si>
    <t>Risk Appetite Rating</t>
  </si>
  <si>
    <t>Count</t>
  </si>
  <si>
    <t>Summary</t>
  </si>
  <si>
    <t>Aug 2025</t>
  </si>
  <si>
    <t>Averse</t>
  </si>
  <si>
    <t>Next date of review (Exp. not actual)</t>
  </si>
  <si>
    <t>Current Rating</t>
  </si>
  <si>
    <t>Average Risk Score from RR</t>
  </si>
  <si>
    <t>Risk Numbers</t>
  </si>
  <si>
    <t>Balanced</t>
  </si>
  <si>
    <t xml:space="preserve">Guiding principles or rules in place that are receptive to considered risk taking in organisational actions and the pursuit of priorities.  Organisational strategy is refreshed at 2-3 year intervals   </t>
  </si>
  <si>
    <t xml:space="preserve">Innovation supported, with clear demonstration of benefit / improvement in management control. Responsibility for noncritical decisions may be devolved. </t>
  </si>
  <si>
    <t>9, 12</t>
  </si>
  <si>
    <t>Want to be reasonably sure we would win any challenge.</t>
  </si>
  <si>
    <t>4, 6, 11, 15</t>
  </si>
  <si>
    <t xml:space="preserve">Recommendation to follow strict policies for purchase, rental, disposal, construction, and refurbishment that ensures producing good value for money. </t>
  </si>
  <si>
    <t>Seek safe delivery options with little residual financial loss only if it could yield upside opportunities.</t>
  </si>
  <si>
    <t>1, 2, 3, 5</t>
  </si>
  <si>
    <t>Commercial</t>
  </si>
  <si>
    <t xml:space="preserve">Innovation supported, with demonstration of benefit / improvement in service delivery. Responsibility for non-critical decisions may be devolved. </t>
  </si>
  <si>
    <t>Category not used</t>
  </si>
  <si>
    <t>n/a</t>
  </si>
  <si>
    <t>Technology</t>
  </si>
  <si>
    <t>Systems / technology developments considered to enable improved delivery. Agile principles may be followed.</t>
  </si>
  <si>
    <t>Accept need for operational effectiveness with risk mitigated through careful management limiting distribution</t>
  </si>
  <si>
    <t>Security</t>
  </si>
  <si>
    <t>Limited security risks accepted to support business need, with appropriate checks and balances in place: • Adherence to FCDO travel restrictions • Vetting levels may flex within teams, as required • Controls managing staff and limiting visitor access to information, assets and estate. • Staff personal devices may be used for limited official tasks with appropriate permissions.</t>
  </si>
  <si>
    <t>Project/Programme</t>
  </si>
  <si>
    <t>Innovation supported, with demonstration of commensurate improvements in management control. Responsibility for noncritical decisions may be devolved. Plans aligned with functional standards and organisational governance</t>
  </si>
  <si>
    <t>Reputational</t>
  </si>
  <si>
    <t xml:space="preserve">Appetite for risk taking limited to those events where there is little chance of any significant repercussion for the organisation. </t>
  </si>
  <si>
    <t xml:space="preserve">Willing to consider low risk actions which support delivery of priorities and objectives.  Processes, and oversight / monitoring arrangements enable limited risk taking. Organisational controls maximise fraud prevention, detection and deterrence through robust controls and sanctions. </t>
  </si>
  <si>
    <t>Explanation</t>
  </si>
  <si>
    <t>The organization avoids risk and uncertainty. </t>
  </si>
  <si>
    <t>The organization prefers low-risk options that may only offer limited rewards. </t>
  </si>
  <si>
    <t>The organization prefers safe options that may only offer limited rewards. </t>
  </si>
  <si>
    <t>The organization accepts that some risk is involved in activities, but is prepared to monitor and mitigate it. </t>
  </si>
  <si>
    <t>The organization is willing to consider all options and choose the one that will deliver success while providing an acceptable level of reward. </t>
  </si>
  <si>
    <t> The organization is eager to be innovative and choose options that may offer higher rewards, even if they have greater risk. </t>
  </si>
  <si>
    <t>SLC STRATEGIC RISK PROFILE &amp; SCORING</t>
  </si>
  <si>
    <t>Likelihood</t>
  </si>
  <si>
    <t>Risk Profile</t>
  </si>
  <si>
    <t>Assessing Overall Risk And Risk Threshold</t>
  </si>
  <si>
    <r>
      <rPr>
        <b/>
        <sz val="12"/>
        <color theme="1"/>
        <rFont val="Calibri"/>
        <family val="2"/>
        <scheme val="minor"/>
      </rPr>
      <t xml:space="preserve">Very high       </t>
    </r>
    <r>
      <rPr>
        <sz val="12"/>
        <color theme="1"/>
        <rFont val="Calibri"/>
        <family val="2"/>
        <scheme val="minor"/>
      </rPr>
      <t xml:space="preserve">                                                                     (76% or more chance of occurring within the next 12 months)</t>
    </r>
  </si>
  <si>
    <t>Risk Level</t>
  </si>
  <si>
    <t>Score</t>
  </si>
  <si>
    <t>Risk Level Description</t>
  </si>
  <si>
    <r>
      <rPr>
        <b/>
        <sz val="12"/>
        <color theme="1"/>
        <rFont val="Calibri"/>
        <family val="2"/>
        <scheme val="minor"/>
      </rPr>
      <t xml:space="preserve">High       </t>
    </r>
    <r>
      <rPr>
        <sz val="12"/>
        <color theme="1"/>
        <rFont val="Calibri"/>
        <family val="2"/>
        <scheme val="minor"/>
      </rPr>
      <t xml:space="preserve">                                                                       (51-75% chance of occurring within the next 12 months)  </t>
    </r>
  </si>
  <si>
    <r>
      <rPr>
        <b/>
        <sz val="12"/>
        <color theme="1"/>
        <rFont val="Calibri"/>
        <family val="2"/>
        <scheme val="minor"/>
      </rPr>
      <t>Rating:</t>
    </r>
    <r>
      <rPr>
        <sz val="12"/>
        <color theme="1"/>
        <rFont val="Calibri"/>
        <family val="2"/>
        <scheme val="minor"/>
      </rPr>
      <t xml:space="preserve"> Unacceptable level of risk exposure defined as an extreme impact risk  that requires immediate Additional Mitigation to include a Control Action Plan as well as Risk Control Measures to be applied.                                                                                                                                          </t>
    </r>
    <r>
      <rPr>
        <b/>
        <sz val="12"/>
        <color theme="1"/>
        <rFont val="Calibri"/>
        <family val="2"/>
        <scheme val="minor"/>
      </rPr>
      <t>Reporting:</t>
    </r>
    <r>
      <rPr>
        <sz val="12"/>
        <color theme="1"/>
        <rFont val="Calibri"/>
        <family val="2"/>
        <scheme val="minor"/>
      </rPr>
      <t xml:space="preserve"> To Principals and RSB.</t>
    </r>
  </si>
  <si>
    <r>
      <t xml:space="preserve">Likely                                                                                   </t>
    </r>
    <r>
      <rPr>
        <sz val="12"/>
        <color theme="1"/>
        <rFont val="Calibri"/>
        <family val="2"/>
        <scheme val="minor"/>
      </rPr>
      <t>(26-50% chance of this occurring within the next 12 months or is likely to occur at least once every 1 to 3 years)</t>
    </r>
  </si>
  <si>
    <r>
      <rPr>
        <b/>
        <sz val="12"/>
        <color theme="1"/>
        <rFont val="Calibri"/>
        <family val="2"/>
        <scheme val="minor"/>
      </rPr>
      <t xml:space="preserve">Rating: </t>
    </r>
    <r>
      <rPr>
        <sz val="12"/>
        <color theme="1"/>
        <rFont val="Calibri"/>
        <family val="2"/>
        <scheme val="minor"/>
      </rPr>
      <t xml:space="preserve">Manageable level of risk which requires Risk Control Measures to be put in place to reduce exposure.                                                                                                                                                                                                                                        </t>
    </r>
    <r>
      <rPr>
        <b/>
        <sz val="12"/>
        <color theme="1"/>
        <rFont val="Calibri"/>
        <family val="2"/>
        <scheme val="minor"/>
      </rPr>
      <t>Reporting:</t>
    </r>
    <r>
      <rPr>
        <sz val="12"/>
        <color theme="1"/>
        <rFont val="Calibri"/>
        <family val="2"/>
        <scheme val="minor"/>
      </rPr>
      <t xml:space="preserve"> Chair of the  Regional Strategic Risk Management Group and Audit Committee.</t>
    </r>
  </si>
  <si>
    <r>
      <rPr>
        <b/>
        <sz val="12"/>
        <color theme="1"/>
        <rFont val="Calibri"/>
        <family val="2"/>
        <scheme val="minor"/>
      </rPr>
      <t xml:space="preserve">Possible </t>
    </r>
    <r>
      <rPr>
        <sz val="12"/>
        <color theme="1"/>
        <rFont val="Calibri"/>
        <family val="2"/>
        <scheme val="minor"/>
      </rPr>
      <t xml:space="preserve">                                                            (6-25% chance of this occurring within the next 12 months or  is likely to occur at least once within the next 3 to 10 years)</t>
    </r>
  </si>
  <si>
    <r>
      <rPr>
        <b/>
        <sz val="12"/>
        <color theme="1"/>
        <rFont val="Calibri"/>
        <family val="2"/>
        <scheme val="minor"/>
      </rPr>
      <t>Rating</t>
    </r>
    <r>
      <rPr>
        <sz val="12"/>
        <color theme="1"/>
        <rFont val="Calibri"/>
        <family val="2"/>
        <scheme val="minor"/>
      </rPr>
      <t xml:space="preserve">: Acceptable level of risk exposure subject to regular Targeted Monitoring. Risk Control Measures may be required in support of active monitoring                                                                                                                                </t>
    </r>
    <r>
      <rPr>
        <b/>
        <sz val="12"/>
        <color theme="1"/>
        <rFont val="Calibri"/>
        <family val="2"/>
        <scheme val="minor"/>
      </rPr>
      <t>Reporting:</t>
    </r>
    <r>
      <rPr>
        <sz val="12"/>
        <color theme="1"/>
        <rFont val="Calibri"/>
        <family val="2"/>
        <scheme val="minor"/>
      </rPr>
      <t xml:space="preserve"> Regional Strategic Risk Management Group / Senior Management Team.</t>
    </r>
  </si>
  <si>
    <r>
      <rPr>
        <b/>
        <sz val="12"/>
        <color theme="1"/>
        <rFont val="Calibri"/>
        <family val="2"/>
        <scheme val="minor"/>
      </rPr>
      <t xml:space="preserve">Remote             </t>
    </r>
    <r>
      <rPr>
        <sz val="12"/>
        <color theme="1"/>
        <rFont val="Calibri"/>
        <family val="2"/>
        <scheme val="minor"/>
      </rPr>
      <t xml:space="preserve">                                                                     (1-5% chance f occurring within the next 12 months or  may occur in at least 10 years time</t>
    </r>
  </si>
  <si>
    <r>
      <rPr>
        <b/>
        <sz val="12"/>
        <color theme="1"/>
        <rFont val="Calibri"/>
        <family val="2"/>
        <scheme val="minor"/>
      </rPr>
      <t xml:space="preserve">Rating: </t>
    </r>
    <r>
      <rPr>
        <sz val="12"/>
        <color theme="1"/>
        <rFont val="Calibri"/>
        <family val="2"/>
        <scheme val="minor"/>
      </rPr>
      <t xml:space="preserve">Acceptable level of risk subject to regular Routine Monitoring.                                                                                                                                                                                                 </t>
    </r>
    <r>
      <rPr>
        <b/>
        <sz val="12"/>
        <color theme="1"/>
        <rFont val="Calibri"/>
        <family val="2"/>
        <scheme val="minor"/>
      </rPr>
      <t xml:space="preserve">Reporting: </t>
    </r>
    <r>
      <rPr>
        <sz val="12"/>
        <color theme="1"/>
        <rFont val="Calibri"/>
        <family val="2"/>
        <scheme val="minor"/>
      </rPr>
      <t>Regional Strategy Risk Management Group Risk Management Group / Senior Management Team.</t>
    </r>
  </si>
  <si>
    <t>Multiplier</t>
  </si>
  <si>
    <t xml:space="preserve">                 </t>
  </si>
  <si>
    <t>Impact on achieving objectives</t>
  </si>
  <si>
    <t>Negligible Impact</t>
  </si>
  <si>
    <t xml:space="preserve">Minor impact </t>
  </si>
  <si>
    <t>Moderate impact</t>
  </si>
  <si>
    <t xml:space="preserve">Major impact </t>
  </si>
  <si>
    <t>Catastrophic impact.</t>
  </si>
  <si>
    <t xml:space="preserve">   </t>
  </si>
  <si>
    <t>e.g. Loss of income inc. associated costs of up to £100,000</t>
  </si>
  <si>
    <t>e.g. Loss of income inc. associated costs of between £100,000 and £500,000</t>
  </si>
  <si>
    <t>e.g. Loss of income inc. associated costs of between £500,000 and £1,000,000</t>
  </si>
  <si>
    <t>e.g. Loss of income inc. associated costs of between £1,000,000  and £2,000,000</t>
  </si>
  <si>
    <t xml:space="preserve">e.g. Loss of income inc. associated costs of more than £2,000,000 </t>
  </si>
  <si>
    <t>Staff</t>
  </si>
  <si>
    <t xml:space="preserve">e.g. limited staff lost, on-going absenteeism </t>
  </si>
  <si>
    <t>e.g. loss of a number of key staff, health / illness, shrinking skilled labour market</t>
  </si>
  <si>
    <t>e.g. significant loss of key staff, defection to competitor, strike action, drop in morale due to new delivery issues</t>
  </si>
  <si>
    <t>e.g. loss of key staff, mass defection to competitor, lengthy strike action, drop in morale due to loss of key staff</t>
  </si>
  <si>
    <t>e.g. loss of large numbers of key staff due to severe epidemic ; very long strike action</t>
  </si>
  <si>
    <t>Service</t>
  </si>
  <si>
    <t>e.g. small fall in service levels, some minor quality standards are not met</t>
  </si>
  <si>
    <t>e.g. moderate fall in service levels, major partner relationships strained</t>
  </si>
  <si>
    <t xml:space="preserve">e.g. significant fall in service levels,  serious strain on learner relationship </t>
  </si>
  <si>
    <t>e.g. significant fall in service levels, deterioration in academic standards, learner dissatisfaction</t>
  </si>
  <si>
    <t xml:space="preserve">e.g. catastrophic fall in service levels, significant loss of  learner nos,  failure of academic standards </t>
  </si>
  <si>
    <t>Stakeholder</t>
  </si>
  <si>
    <t xml:space="preserve">e.g. Affects only one group of stakeholders with minimum impact on performance </t>
  </si>
  <si>
    <t xml:space="preserve">e.g. Affects more than one group of stakeholders but only short-term impact on reputation </t>
  </si>
  <si>
    <t xml:space="preserve">e.g. Affects more than one group of stakeholders with widespread medium-term impact on reputation </t>
  </si>
  <si>
    <t xml:space="preserve">e.g. Affects a significant number of major stakeholders with long-term impact on impact on reputation </t>
  </si>
  <si>
    <t>e.g. Affects all major stakeholders with long-term impact on public memory causing damage to reputation</t>
  </si>
  <si>
    <t>Original Scoring from SLC RR</t>
  </si>
  <si>
    <t>Board Appetite Levels</t>
  </si>
  <si>
    <t> </t>
  </si>
  <si>
    <t>Rating</t>
  </si>
  <si>
    <t>Comment</t>
  </si>
  <si>
    <t>Green</t>
  </si>
  <si>
    <t>Entrepreneurial</t>
  </si>
  <si>
    <t>Cyber security/Data protection</t>
  </si>
  <si>
    <t xml:space="preserve">Cannot hold reserves </t>
  </si>
  <si>
    <t>Compliance is mandatory</t>
  </si>
  <si>
    <t>Amber</t>
  </si>
  <si>
    <t xml:space="preserve">Strict compliance </t>
  </si>
  <si>
    <t>Learning Teaching &amp; Student Exp. (Operations)</t>
  </si>
  <si>
    <t xml:space="preserve">To meet challenge </t>
  </si>
  <si>
    <t>People come first</t>
  </si>
  <si>
    <t>Diversify</t>
  </si>
  <si>
    <t>Consistent with Code</t>
  </si>
  <si>
    <t>Red</t>
  </si>
  <si>
    <t>Head of MIS</t>
  </si>
  <si>
    <t>Head of Finance
Head of HR</t>
  </si>
  <si>
    <t>VP for Learning &amp; Teaching</t>
  </si>
  <si>
    <t>Head of HR
Head of Facilities</t>
  </si>
  <si>
    <t>Head of MIS
Head of HR
Head of Facilities
Quality</t>
  </si>
  <si>
    <t>Head of Student Services
Head of HR</t>
  </si>
  <si>
    <t>Quality</t>
  </si>
  <si>
    <t>Head of HR</t>
  </si>
  <si>
    <t>May 2025</t>
  </si>
  <si>
    <t>Risk Owner</t>
  </si>
  <si>
    <t>VP for Finance, Estates and Sustainability</t>
  </si>
  <si>
    <t>Governance Professional</t>
  </si>
  <si>
    <t>Health and Saftey</t>
  </si>
  <si>
    <t>Head of Estates</t>
  </si>
  <si>
    <t>Executive Team</t>
  </si>
  <si>
    <t xml:space="preserve">That the College cannot  provide a robust learner experience supporting them onto their postivie destinations. </t>
  </si>
  <si>
    <t>February 2025</t>
  </si>
  <si>
    <t xml:space="preserve">That there is a failure to meet statutory and legislative health and safety as well as safeguarding  requirements. </t>
  </si>
  <si>
    <t>That there is a breach of legislation and associated regulations (incl. GDPR)</t>
  </si>
  <si>
    <t>That the College is not on track to meet the Scottish Government net zero targets.</t>
  </si>
  <si>
    <t>That there is a failure to achieve  high standards of learning and teaching.</t>
  </si>
  <si>
    <t xml:space="preserve">That the College cannot  provide a robust learner experience supporting them onto their final destinations. </t>
  </si>
  <si>
    <t>Learning Teaching and Student Experience - LTSE (Operations)</t>
  </si>
  <si>
    <t>LTSE</t>
  </si>
  <si>
    <t>16/01/2024</t>
  </si>
  <si>
    <t>RSRMG</t>
  </si>
  <si>
    <t>22/01/2024</t>
  </si>
  <si>
    <t>Agenda Item ***</t>
  </si>
  <si>
    <t>Head of IT</t>
  </si>
  <si>
    <t>Head of Estates / Head of IT</t>
  </si>
  <si>
    <r>
      <t>Successful student</t>
    </r>
    <r>
      <rPr>
        <b/>
        <sz val="11"/>
        <color rgb="FF000000"/>
        <rFont val="Calibri"/>
        <family val="2"/>
      </rPr>
      <t>s</t>
    </r>
  </si>
  <si>
    <t>Highest quality education and support</t>
  </si>
  <si>
    <t>Sustainable behaviours</t>
  </si>
  <si>
    <r>
      <t xml:space="preserve">AI can amplify this risk by enabling </t>
    </r>
    <r>
      <rPr>
        <sz val="11"/>
        <color theme="1"/>
        <rFont val="Calibri"/>
        <family val="2"/>
        <scheme val="minor"/>
      </rPr>
      <t>automated, highly targeted cyber-attacks (e.g., AI-driven malware or credential cracking). Conversely, AI can strengthen defenses through predictive threat detection and anomaly monitoring, reducing the likelihood of theft or damage.</t>
    </r>
  </si>
  <si>
    <r>
      <t xml:space="preserve">AI can influence financial stability by enabling </t>
    </r>
    <r>
      <rPr>
        <sz val="11"/>
        <color theme="1"/>
        <rFont val="Calibri"/>
        <family val="2"/>
        <scheme val="minor"/>
      </rPr>
      <t>predictive analytics for budgeting and enrollment trends, improving decision-making and cost control. However, rapid AI adoption may also increase upfront costs and create dependency risks, impacting financial resilience if not managed strategically.</t>
    </r>
  </si>
  <si>
    <r>
      <t xml:space="preserve">AI can reduce this risk by </t>
    </r>
    <r>
      <rPr>
        <sz val="11"/>
        <color theme="1"/>
        <rFont val="Calibri"/>
        <family val="2"/>
        <scheme val="minor"/>
      </rPr>
      <t>automating financial monitoring and anomaly detection, improving compliance and accuracy. However, over-reliance on AI without proper oversight could introduce new vulnerabilities, such as algorithmic errors or exploitation of AI-driven systems.</t>
    </r>
  </si>
  <si>
    <r>
      <t xml:space="preserve">AI can help meet credit targets and retain contracts by </t>
    </r>
    <r>
      <rPr>
        <sz val="11"/>
        <color theme="1"/>
        <rFont val="Calibri"/>
        <family val="2"/>
        <scheme val="minor"/>
      </rPr>
      <t>predicting enrollment trends, optimizing resource allocation, and personalising student engagement, improving performance metrics. However, competitors using advanced AI may raise expectations for service quality, increasing pressure and risk of contract loss if adoption lags.</t>
    </r>
  </si>
  <si>
    <r>
      <t xml:space="preserve">AI can help optimise capital planning by </t>
    </r>
    <r>
      <rPr>
        <sz val="11"/>
        <color theme="1"/>
        <rFont val="Calibri"/>
        <family val="2"/>
        <scheme val="minor"/>
      </rPr>
      <t>predicting maintenance needs and prioritising projects, reducing unexpected costs. However, implementing AI solutions may increase initial expenditure, and poor forecasting models could misallocate funds, worsening financial constraints.</t>
    </r>
  </si>
  <si>
    <r>
      <t xml:space="preserve">AI can help ensure compliance by </t>
    </r>
    <r>
      <rPr>
        <sz val="11"/>
        <color theme="1"/>
        <rFont val="Calibri"/>
        <family val="2"/>
        <scheme val="minor"/>
      </rPr>
      <t>monitoring safety data, predicting hazards, and automating reporting, reducing the chance of breaches. However, reliance on AI without proper validation could miss context-specific risks, leading to non-compliance with health and safety legislation.</t>
    </r>
  </si>
  <si>
    <r>
      <t xml:space="preserve">AI can help prevent breaches by </t>
    </r>
    <r>
      <rPr>
        <sz val="11"/>
        <color theme="1"/>
        <rFont val="Calibri"/>
        <family val="2"/>
        <scheme val="minor"/>
      </rPr>
      <t>automating compliance checks, monitoring data handling, and flagging anomalies across HR, finance, and GDPR processes. However, improper AI configuration or biased models could introduce compliance gaps, increasing the risk of regulatory violations.</t>
    </r>
  </si>
  <si>
    <r>
      <t xml:space="preserve">AI can support safeguarding by </t>
    </r>
    <r>
      <rPr>
        <sz val="11"/>
        <color theme="1"/>
        <rFont val="Calibri"/>
        <family val="2"/>
        <scheme val="minor"/>
      </rPr>
      <t>monitoring wellbeing indicators, detecting early signs of risk through data analysis, and enabling proactive interventions. However, over-reliance on AI without human oversight could miss nuanced or context-specific issues, leading to gaps in protection for staff and students.</t>
    </r>
  </si>
  <si>
    <r>
      <t xml:space="preserve">AI can assist in meeting sustainability priorities by </t>
    </r>
    <r>
      <rPr>
        <sz val="11"/>
        <color theme="1"/>
        <rFont val="Calibri"/>
        <family val="2"/>
        <scheme val="minor"/>
      </rPr>
      <t>optimising energy usage, predicting carbon outputs, and supporting data-driven decisions for emissions reduction. However, failure to adopt AI for efficiency improvements could slow progress toward net zero targets, increasing compliance risk.</t>
    </r>
  </si>
  <si>
    <r>
      <t xml:space="preserve">AI can enhance learning and assessment standards by </t>
    </r>
    <r>
      <rPr>
        <sz val="11"/>
        <color theme="1"/>
        <rFont val="Calibri"/>
        <family val="2"/>
        <scheme val="minor"/>
      </rPr>
      <t>personalising teaching, providing adaptive feedback, and analysing performance data to identify gaps. However, poor implementation or over-reliance on AI tools could reduce teaching quality and introduce bias in assessments, undermining standards.</t>
    </r>
  </si>
  <si>
    <r>
      <rPr>
        <sz val="11"/>
        <color rgb="FF000000"/>
        <rFont val="Calibri"/>
        <family val="2"/>
        <scheme val="minor"/>
      </rPr>
      <t xml:space="preserve">AI can improve learner experience by </t>
    </r>
    <r>
      <rPr>
        <sz val="11"/>
        <color theme="1"/>
        <rFont val="Calibri"/>
        <family val="2"/>
        <scheme val="minor"/>
      </rPr>
      <t>personalising support, tracking progress, and predicting pathways to positive destinations, helping students succeed. However, inadequate AI integration or biased recommendations could limit opportunities and reduce the quality of guidance, impacting outcomes.</t>
    </r>
  </si>
  <si>
    <r>
      <t xml:space="preserve">AI can enhance the employee journey by </t>
    </r>
    <r>
      <rPr>
        <sz val="11"/>
        <color theme="1"/>
        <rFont val="Calibri"/>
        <family val="2"/>
        <scheme val="minor"/>
      </rPr>
      <t>personalising training, automating HR processes, and providing predictive insights for career development, improving engagement. However, poor AI implementation or lack of transparency could create distrust and reduce employee satisfaction, harming the overall experience.</t>
    </r>
  </si>
  <si>
    <r>
      <t xml:space="preserve">AI can reduce business interruption risk by </t>
    </r>
    <r>
      <rPr>
        <sz val="11"/>
        <color theme="1"/>
        <rFont val="Calibri"/>
        <family val="2"/>
        <scheme val="minor"/>
      </rPr>
      <t>predicting system failures, automating disaster recovery processes, and enabling real-time monitoring of critical infrastructure. However, heavy reliance on AI systems without robust backup plans could increase vulnerability during AI or IT outages, amplifying disruption.</t>
    </r>
  </si>
  <si>
    <r>
      <t xml:space="preserve">AI can help protect reputation by </t>
    </r>
    <r>
      <rPr>
        <sz val="11"/>
        <color theme="1"/>
        <rFont val="Calibri"/>
        <family val="2"/>
        <scheme val="minor"/>
      </rPr>
      <t>monitoring social media sentiment, detecting emerging issues, and enabling rapid response strategies. However, misuse of AI (e.g., biased decisions or privacy breaches) could trigger negative publicity, amplifying reputational damage.</t>
    </r>
  </si>
  <si>
    <r>
      <rPr>
        <b/>
        <sz val="11"/>
        <rFont val="Calibri"/>
        <family val="2"/>
        <scheme val="minor"/>
      </rPr>
      <t xml:space="preserve">Update July 2025
</t>
    </r>
    <r>
      <rPr>
        <sz val="11"/>
        <rFont val="Calibri"/>
        <family val="2"/>
        <scheme val="minor"/>
      </rPr>
      <t xml:space="preserve">All data protection tasks have been transferred from MIS to Governance. An important task (Records of processing activities - ROPA) is part complete, about 60-65%. Governance will aim to tackle the remaining departments asap. ETA for completion of this is Dec 2025. 
</t>
    </r>
    <r>
      <rPr>
        <b/>
        <sz val="11"/>
        <rFont val="Calibri"/>
        <family val="2"/>
        <scheme val="minor"/>
      </rPr>
      <t>November 2025
HR, Quality and Finance regulations will now be monitored within this risk, specifically around Data Protection. Governance will work with each area to monitor the outcomes from all relevant audits in these areas.</t>
    </r>
  </si>
  <si>
    <r>
      <t xml:space="preserve">Data protection team have worked through a number of ROPA with each area and are currently pulling together Info Asset Register.
</t>
    </r>
    <r>
      <rPr>
        <b/>
        <sz val="11"/>
        <color rgb="FF000000"/>
        <rFont val="Calibri"/>
        <family val="2"/>
        <scheme val="minor"/>
      </rPr>
      <t>November 2025
Other areas of compliance are to add to the comments and tasks of this risk, will raise with the group. This includes financial, quality and People Services compliance requirements. The current implications is a breach of data only, that needs expanded and the risk assessed based on any new implications.
All Heads of Department are to continually provide technical support to ensure no breaches are made. All legislative updates should be reported to the VP - Finance, Resources &amp; Sustainability.</t>
    </r>
  </si>
  <si>
    <r>
      <rPr>
        <b/>
        <sz val="11"/>
        <rFont val="Calibri"/>
        <family val="2"/>
        <scheme val="minor"/>
      </rPr>
      <t xml:space="preserve">July 2025
</t>
    </r>
    <r>
      <rPr>
        <sz val="11"/>
        <rFont val="Calibri"/>
        <family val="2"/>
        <scheme val="minor"/>
      </rPr>
      <t xml:space="preserve">The college has exceeded the credit target for 24/25.
</t>
    </r>
    <r>
      <rPr>
        <b/>
        <sz val="11"/>
        <rFont val="Calibri"/>
        <family val="2"/>
        <scheme val="minor"/>
      </rPr>
      <t xml:space="preserve">November 2025                                                                                                                                                                                                                                                                                                                                                                                                                                            Not all curirculum areas recruited to target in August.  This is being addressed with an increase in couress due to start in January 2026.                                                                                                                                                                                                                                                                                                                                                         </t>
    </r>
  </si>
  <si>
    <r>
      <rPr>
        <b/>
        <sz val="11"/>
        <color rgb="FF000000"/>
        <rFont val="Calibri"/>
      </rPr>
      <t xml:space="preserve">Risk: </t>
    </r>
    <r>
      <rPr>
        <sz val="11"/>
        <color rgb="FF000000"/>
        <rFont val="Calibri"/>
      </rPr>
      <t xml:space="preserve">AI tools require clean, connected data. Fragmented systems may prevent accurate tracking of delivery metrics. If AI is used to automate reporting or decision-making without proper oversight, errors may go unnoticed.
</t>
    </r>
    <r>
      <rPr>
        <b/>
        <sz val="11"/>
        <color rgb="FF000000"/>
        <rFont val="Calibri"/>
      </rPr>
      <t xml:space="preserve">Should the Score Change: </t>
    </r>
    <r>
      <rPr>
        <sz val="11"/>
        <color rgb="FF000000"/>
        <rFont val="Calibri"/>
      </rPr>
      <t xml:space="preserve">Keep under review
</t>
    </r>
  </si>
  <si>
    <r>
      <t xml:space="preserve">Note the College was not built with net zero in mind so the College is working on finding solutions through the funding being offered by the Scottish Government to support with a fabric first approach.
</t>
    </r>
    <r>
      <rPr>
        <b/>
        <sz val="11"/>
        <color rgb="FF000000"/>
        <rFont val="Calibri"/>
        <family val="2"/>
        <scheme val="minor"/>
      </rPr>
      <t xml:space="preserve">
July 2025
</t>
    </r>
    <r>
      <rPr>
        <sz val="11"/>
        <color rgb="FF000000"/>
        <rFont val="Calibri"/>
        <family val="2"/>
        <scheme val="minor"/>
      </rPr>
      <t xml:space="preserve">The VP - Finance, Resources &amp; Sustainability is exploring the use of AI and technology to further enhance our ability to monotor energy usage within the campus. More information may be available soon, which may reflect in the risk scoring. The college is committed to being more proactive in this area, rather than reactive.
</t>
    </r>
    <r>
      <rPr>
        <b/>
        <sz val="11"/>
        <color rgb="FF000000"/>
        <rFont val="Calibri"/>
        <family val="2"/>
        <scheme val="minor"/>
      </rPr>
      <t xml:space="preserve">
August 2025
</t>
    </r>
    <r>
      <rPr>
        <sz val="11"/>
        <color rgb="FF000000"/>
        <rFont val="Calibri"/>
        <family val="2"/>
        <scheme val="minor"/>
      </rPr>
      <t>Ongoing Net Zero initiatives are being progress by the CCAT and Facilities in alignment with the Scottish Government's target.  The Public Body Climate Change Duties Report (PPCCDR) will be submitted by November 2025 using the existing template pending release of the revised version.</t>
    </r>
  </si>
  <si>
    <r>
      <rPr>
        <b/>
        <sz val="11"/>
        <color theme="1"/>
        <rFont val="Calibri"/>
        <family val="2"/>
        <scheme val="minor"/>
      </rPr>
      <t xml:space="preserve">Risk: </t>
    </r>
    <r>
      <rPr>
        <sz val="11"/>
        <color theme="1"/>
        <rFont val="Calibri"/>
        <family val="2"/>
        <scheme val="minor"/>
      </rPr>
      <t xml:space="preserve">It is key that AI is treated like any other software and is assessed by the IT department before usage. We already use a software register and can complete data protection impact asessments (DPIA's) to determine if the data being stored is safe. In some cases, the firewall has been blocking any unknown or potentially risky AI software and there is already a culture within the staff to "ask IT" before proceeding if there are AI tools that could be used.
</t>
    </r>
    <r>
      <rPr>
        <b/>
        <sz val="11"/>
        <color theme="1"/>
        <rFont val="Calibri"/>
        <family val="2"/>
        <scheme val="minor"/>
      </rPr>
      <t xml:space="preserve">Should the Score Change: </t>
    </r>
    <r>
      <rPr>
        <sz val="11"/>
        <color theme="1"/>
        <rFont val="Calibri"/>
        <family val="2"/>
        <scheme val="minor"/>
      </rPr>
      <t>AI could improve the compliance checks as we start to use it more within our day-to-day. We should monitor this closely due to the uncertainty of the software that is emerging e.g. some software that is used to track usage or use our data for "teaching" the AI. This should be more cautious and mitigations may need to be put in place</t>
    </r>
  </si>
  <si>
    <r>
      <rPr>
        <b/>
        <sz val="11"/>
        <color theme="1"/>
        <rFont val="Calibri"/>
        <family val="2"/>
        <scheme val="minor"/>
      </rPr>
      <t xml:space="preserve">Risk: </t>
    </r>
    <r>
      <rPr>
        <sz val="11"/>
        <color theme="1"/>
        <rFont val="Calibri"/>
        <family val="2"/>
        <scheme val="minor"/>
      </rPr>
      <t xml:space="preserve">AI may be used from a reporting a template producing perspective. However, this will be reviewed from a human perspective before progressing, checking against standards such as the CIPD and legislation.
</t>
    </r>
    <r>
      <rPr>
        <b/>
        <sz val="11"/>
        <color theme="1"/>
        <rFont val="Calibri"/>
        <family val="2"/>
        <scheme val="minor"/>
      </rPr>
      <t xml:space="preserve">Should the Score Change: </t>
    </r>
    <r>
      <rPr>
        <sz val="11"/>
        <color theme="1"/>
        <rFont val="Calibri"/>
        <family val="2"/>
        <scheme val="minor"/>
      </rPr>
      <t xml:space="preserve">No
</t>
    </r>
  </si>
  <si>
    <r>
      <t xml:space="preserve">To maintain this risk at green, completion of the audit recommendation for incident response for SLT and continual training of staff will need to be maintained.
</t>
    </r>
    <r>
      <rPr>
        <b/>
        <sz val="11"/>
        <rFont val="Calibri"/>
        <family val="2"/>
        <scheme val="minor"/>
      </rPr>
      <t xml:space="preserve">
</t>
    </r>
    <r>
      <rPr>
        <sz val="11"/>
        <rFont val="Calibri"/>
        <family val="2"/>
        <scheme val="minor"/>
      </rPr>
      <t xml:space="preserve">July 2025
Risk remains at green as Cyber Essentials+ is achieved and the incident response plan has been reviewed and updated. However, still need to complete reglular incident training with the SLT annually to satisfy the auditors.
</t>
    </r>
    <r>
      <rPr>
        <b/>
        <sz val="11"/>
        <rFont val="Calibri"/>
        <family val="2"/>
        <scheme val="minor"/>
      </rPr>
      <t xml:space="preserve">
November 2025
Incident response training for the SLT was undertaken on 19th November. Improvements to the connections of the information systems have also improved following the implementation of the new unit-e system and the API for in-house built systems. No movement in score at this stage, we are in the pilot for the cyber observatory with scottish government</t>
    </r>
  </si>
  <si>
    <r>
      <rPr>
        <b/>
        <sz val="11"/>
        <color theme="1"/>
        <rFont val="Calibri"/>
        <family val="2"/>
        <scheme val="minor"/>
      </rPr>
      <t xml:space="preserve">Risk: </t>
    </r>
    <r>
      <rPr>
        <sz val="11"/>
        <color theme="1"/>
        <rFont val="Calibri"/>
        <family val="2"/>
        <scheme val="minor"/>
      </rPr>
      <t xml:space="preserve">AI is being used to cleverly attack systems and users with more targeted attacks on systems. However, is also being used to identify these types of attack before they happen. By default the attackers are always in front of the defender in cyber security however, the AI learning the patterns means the gap is now much closer
</t>
    </r>
    <r>
      <rPr>
        <b/>
        <sz val="11"/>
        <color theme="1"/>
        <rFont val="Calibri"/>
        <family val="2"/>
        <scheme val="minor"/>
      </rPr>
      <t xml:space="preserve">Should the Score Change: </t>
    </r>
    <r>
      <rPr>
        <sz val="11"/>
        <color theme="1"/>
        <rFont val="Calibri"/>
        <family val="2"/>
        <scheme val="minor"/>
      </rPr>
      <t>Not at this stage but should form part of the monitoring within our cyber framework. We've not seen enough AI-led attacks in the sector and world to believe this is going to be an increase in risk probablity</t>
    </r>
  </si>
  <si>
    <r>
      <rPr>
        <b/>
        <sz val="11"/>
        <color rgb="FF000000"/>
        <rFont val="Calibri"/>
        <family val="2"/>
        <scheme val="minor"/>
      </rPr>
      <t xml:space="preserve">July 2025
</t>
    </r>
    <r>
      <rPr>
        <sz val="11"/>
        <color rgb="FF000000"/>
        <rFont val="Calibri"/>
        <family val="2"/>
        <scheme val="minor"/>
      </rPr>
      <t xml:space="preserve">Reorganisation of the College has allowed for the creation of the Business Innovation team (previously Alternate Funding). There will be a renewed focus on commercial income from this group.
The FDN are working together to highlight the collective pressure on the Sector, rather than each individual college's personal struggles. The hope is this will prompt a rethink of public funding in the Sector, but this is by no means a guarantee of additional SFC funding.
</t>
    </r>
    <r>
      <rPr>
        <b/>
        <sz val="11"/>
        <color rgb="FF000000"/>
        <rFont val="Calibri"/>
        <family val="2"/>
        <scheme val="minor"/>
      </rPr>
      <t>November 2025
The recruitment of the Head of Business Innovation is still ongoing. The team are still active, but until this role is filled, there will be a limit on the progress that can be made.</t>
    </r>
  </si>
  <si>
    <r>
      <rPr>
        <b/>
        <sz val="11"/>
        <color rgb="FF000000"/>
        <rFont val="Calibri"/>
        <family val="2"/>
        <scheme val="minor"/>
      </rPr>
      <t xml:space="preserve">July 2025
</t>
    </r>
    <r>
      <rPr>
        <sz val="11"/>
        <color rgb="FF000000"/>
        <rFont val="Calibri"/>
        <family val="2"/>
        <scheme val="minor"/>
      </rPr>
      <t>The Jun25 FFR return, forecasting the next three years financial position, shows a challenging time for the college, and the sector as a whole. The college are aware of what needs to be done to ensure we are sustainable, but it will take a huge effort to get there. The risk score therefore reflects this.</t>
    </r>
  </si>
  <si>
    <r>
      <rPr>
        <b/>
        <sz val="11"/>
        <color theme="1"/>
        <rFont val="Calibri"/>
        <family val="2"/>
        <scheme val="minor"/>
      </rPr>
      <t xml:space="preserve">Risk: </t>
    </r>
    <r>
      <rPr>
        <sz val="11"/>
        <color theme="1"/>
        <rFont val="Calibri"/>
        <family val="2"/>
        <scheme val="minor"/>
      </rPr>
      <t>AI can be used to upskill students, which then may result on the college business model having to change</t>
    </r>
    <r>
      <rPr>
        <b/>
        <sz val="11"/>
        <color theme="1"/>
        <rFont val="Calibri"/>
        <family val="2"/>
        <scheme val="minor"/>
      </rPr>
      <t xml:space="preserve">. </t>
    </r>
    <r>
      <rPr>
        <sz val="11"/>
        <color theme="1"/>
        <rFont val="Calibri"/>
        <family val="2"/>
        <scheme val="minor"/>
      </rPr>
      <t xml:space="preserve">
</t>
    </r>
    <r>
      <rPr>
        <b/>
        <sz val="11"/>
        <color theme="1"/>
        <rFont val="Calibri"/>
        <family val="2"/>
        <scheme val="minor"/>
      </rPr>
      <t xml:space="preserve">Should the Score Change: </t>
    </r>
    <r>
      <rPr>
        <sz val="11"/>
        <color theme="1"/>
        <rFont val="Calibri"/>
        <family val="2"/>
        <scheme val="minor"/>
      </rPr>
      <t xml:space="preserve">Not at this quarter
</t>
    </r>
  </si>
  <si>
    <r>
      <rPr>
        <b/>
        <sz val="11"/>
        <color rgb="FF000000"/>
        <rFont val="Calibri"/>
        <family val="2"/>
        <scheme val="minor"/>
      </rPr>
      <t>July 2025</t>
    </r>
    <r>
      <rPr>
        <sz val="11"/>
        <color rgb="FF000000"/>
        <rFont val="Calibri"/>
        <family val="2"/>
        <scheme val="minor"/>
      </rPr>
      <t xml:space="preserve">
24/25 audits all progressing well, nothing material to note on any. 25/26 schedule of audits is being prepared as we speak. These will include elements of financial control.
Addtionally the Bank conducted their Fraud review of the College, and provided a few areas of focus that will help enhance controls, that Finance are currently exploring.
</t>
    </r>
    <r>
      <rPr>
        <b/>
        <sz val="11"/>
        <color rgb="FF000000"/>
        <rFont val="Calibri"/>
        <family val="2"/>
        <scheme val="minor"/>
      </rPr>
      <t xml:space="preserve">November 2025
</t>
    </r>
    <r>
      <rPr>
        <sz val="11"/>
        <color rgb="FF000000"/>
        <rFont val="Calibri"/>
        <family val="2"/>
        <scheme val="minor"/>
      </rPr>
      <t>The 2025/26 schedule of Internal Audits will be finalised soon, and as per each year there will be focus on Financial Controls.
Additionally, the Executive team are working on a Finance Improvement Plan to help speed up the mitigations of controls.</t>
    </r>
  </si>
  <si>
    <r>
      <rPr>
        <b/>
        <sz val="11"/>
        <color rgb="FF000000"/>
        <rFont val="Calibri"/>
        <family val="2"/>
        <scheme val="minor"/>
      </rPr>
      <t xml:space="preserve">July 2025
</t>
    </r>
    <r>
      <rPr>
        <sz val="11"/>
        <color rgb="FF000000"/>
        <rFont val="Calibri"/>
        <family val="2"/>
        <scheme val="minor"/>
      </rPr>
      <t xml:space="preserve">New HoF in place has allowed the responsibility of Financial Controls to pass to the new Head, who has an agreed focus on this area. The risk score should stay at the moment, but likely movement in future quarters when evidence of process enhancement is available. Improvements are already being investigated.
iTrent is now fully functional for payroll and is no longer being run in parallel with legacy payroll system.
</t>
    </r>
    <r>
      <rPr>
        <b/>
        <sz val="11"/>
        <color rgb="FF000000"/>
        <rFont val="Calibri"/>
        <family val="2"/>
        <scheme val="minor"/>
      </rPr>
      <t>November 2025
No updates to the risk score this quarter. With the implementation of the Finance Improvement plan, there will be additional resource to allow Finance to focus more on the Finance Controls. Scoring in future quarters should reflect this.</t>
    </r>
  </si>
  <si>
    <r>
      <rPr>
        <b/>
        <sz val="11"/>
        <color theme="1"/>
        <rFont val="Calibri"/>
        <family val="2"/>
        <scheme val="minor"/>
      </rPr>
      <t>Risk:</t>
    </r>
    <r>
      <rPr>
        <sz val="11"/>
        <color theme="1"/>
        <rFont val="Calibri"/>
        <family val="2"/>
        <scheme val="minor"/>
      </rPr>
      <t xml:space="preserve"> AI can be a useful tool in highlighting control areas to be focused on, and may also help with the controls themselves. Finance management will need to be vigilent on any outputs, to ensure accuracy, and assurance that the controls are indeed fit for purpose.
</t>
    </r>
    <r>
      <rPr>
        <b/>
        <sz val="11"/>
        <color theme="1"/>
        <rFont val="Calibri"/>
        <family val="2"/>
        <scheme val="minor"/>
      </rPr>
      <t>Should the Score Change:</t>
    </r>
    <r>
      <rPr>
        <sz val="11"/>
        <color theme="1"/>
        <rFont val="Calibri"/>
        <family val="2"/>
        <scheme val="minor"/>
      </rPr>
      <t xml:space="preserve"> No. The use of AI in this space hasn't begun yet.</t>
    </r>
  </si>
  <si>
    <t>CAPEX spend being reviewed quarterly and priority works being carried out to support curriculum delivery and growth.</t>
  </si>
  <si>
    <r>
      <rPr>
        <b/>
        <sz val="11"/>
        <color rgb="FF000000"/>
        <rFont val="Calibri"/>
        <family val="2"/>
        <scheme val="minor"/>
      </rPr>
      <t xml:space="preserve">April 2025:
</t>
    </r>
    <r>
      <rPr>
        <sz val="11"/>
        <color rgb="FF000000"/>
        <rFont val="Calibri"/>
        <family val="2"/>
        <scheme val="minor"/>
      </rPr>
      <t xml:space="preserve">The College recognises that it needs to implement a capital investment plan and related policy to ensure that projects are planned and scheduled across the year and processes for the approval of large-scale works are being followed. This is in progress for review in 2025.
</t>
    </r>
    <r>
      <rPr>
        <b/>
        <sz val="11"/>
        <color rgb="FF000000"/>
        <rFont val="Calibri"/>
        <family val="2"/>
        <scheme val="minor"/>
      </rPr>
      <t>November 2025:
Planning is taking place to carry out replacement of 2 lifts and request for emergency funding being made. This work is expected to be carried out next year.</t>
    </r>
  </si>
  <si>
    <r>
      <rPr>
        <b/>
        <sz val="11"/>
        <color rgb="FF000000"/>
        <rFont val="Calibri"/>
        <scheme val="minor"/>
      </rPr>
      <t xml:space="preserve">July 2025
</t>
    </r>
    <r>
      <rPr>
        <sz val="11"/>
        <color rgb="FF000000"/>
        <rFont val="Calibri"/>
        <family val="2"/>
        <scheme val="minor"/>
      </rPr>
      <t>Progress has been made in setting up a group focused on CAPEX spending. This will soon be accompanied by a new CAPEX policy document. The CAPEX value has been set by the SFC for 25/26, and the college will have access to these funds throughout the year. The new CAPEX group will be responsible for scheduling out the intended use for these funds, to be shared with the SLT in due course.</t>
    </r>
    <r>
      <rPr>
        <sz val="11"/>
        <color rgb="FF000000"/>
        <rFont val="Calibri"/>
        <scheme val="minor"/>
      </rPr>
      <t xml:space="preserve">
</t>
    </r>
    <r>
      <rPr>
        <b/>
        <sz val="11"/>
        <color rgb="FF000000"/>
        <rFont val="Calibri"/>
        <family val="2"/>
        <scheme val="minor"/>
      </rPr>
      <t xml:space="preserve">
November 2025
Structural Report on lifts completed. Applcation for funding being made by the Principal.
A successful application will result in CAPEX funds being available for other projects, to be agreed by SLT. If unsuccessful, CAPEX spend in the year will be greatly impacted, so a total review for the year ahead will be needed.</t>
    </r>
  </si>
  <si>
    <r>
      <rPr>
        <b/>
        <sz val="11"/>
        <color theme="1"/>
        <rFont val="Calibri"/>
        <family val="2"/>
        <scheme val="minor"/>
      </rPr>
      <t xml:space="preserve">Risk: </t>
    </r>
    <r>
      <rPr>
        <sz val="11"/>
        <color theme="1"/>
        <rFont val="Calibri"/>
        <family val="2"/>
        <scheme val="minor"/>
      </rPr>
      <t xml:space="preserve">The use of AI to assist in the CAPEX planning phase could be beneficial to generate conversation within the CAPEX group. Discussions and decisions should still be controlled by the human element.
</t>
    </r>
    <r>
      <rPr>
        <b/>
        <sz val="11"/>
        <color theme="1"/>
        <rFont val="Calibri"/>
        <family val="2"/>
        <scheme val="minor"/>
      </rPr>
      <t xml:space="preserve">Should the Score Change: </t>
    </r>
    <r>
      <rPr>
        <sz val="11"/>
        <color theme="1"/>
        <rFont val="Calibri"/>
        <family val="2"/>
        <scheme val="minor"/>
      </rPr>
      <t>No</t>
    </r>
  </si>
  <si>
    <t>November 2025
Regional Chair and Governance Professional interviewed for new dynamic board members to ensure full complement of members. 
Induction is robust. 
Board members work closely with management team to provide support and advise. 
Principal and Gov Professional are members of the Good Governance Steering Group. 
Continue the Governance Rollling Review.</t>
  </si>
  <si>
    <r>
      <rPr>
        <b/>
        <sz val="11"/>
        <color rgb="FF000000"/>
        <rFont val="Calibri"/>
        <family val="2"/>
        <scheme val="minor"/>
      </rPr>
      <t>November 2025</t>
    </r>
    <r>
      <rPr>
        <sz val="11"/>
        <color rgb="FF000000"/>
        <rFont val="Calibri"/>
        <family val="2"/>
        <scheme val="minor"/>
      </rPr>
      <t xml:space="preserve">
</t>
    </r>
    <r>
      <rPr>
        <b/>
        <sz val="11"/>
        <color rgb="FF000000"/>
        <rFont val="Calibri"/>
        <family val="2"/>
        <scheme val="minor"/>
      </rPr>
      <t xml:space="preserve">Regional Board in place and functioning well. 
Training and induction for new Board members takes place as needed for new members with support from the College Development Network. 
Board Development Day planned for Nov 2025
External Effectiveness Review has taken place and shows strong governance.
OFAM meetings held on a quarterly basis also demonstrate robust goverance. </t>
    </r>
  </si>
  <si>
    <r>
      <rPr>
        <b/>
        <sz val="11"/>
        <color theme="1"/>
        <rFont val="Calibri"/>
        <family val="2"/>
        <scheme val="minor"/>
      </rPr>
      <t>Risk:</t>
    </r>
    <r>
      <rPr>
        <sz val="11"/>
        <color theme="1"/>
        <rFont val="Calibri"/>
        <family val="2"/>
        <scheme val="minor"/>
      </rPr>
      <t xml:space="preserve"> Poor AI oversight or biased algorithms could undermine transparency and accountability, creating governance gaps.
</t>
    </r>
    <r>
      <rPr>
        <b/>
        <sz val="11"/>
        <color theme="1"/>
        <rFont val="Calibri"/>
        <family val="2"/>
        <scheme val="minor"/>
      </rPr>
      <t xml:space="preserve">Should the Score Change: </t>
    </r>
    <r>
      <rPr>
        <sz val="11"/>
        <color theme="1"/>
        <rFont val="Calibri"/>
        <family val="2"/>
        <scheme val="minor"/>
      </rPr>
      <t>Not in this quarter.</t>
    </r>
  </si>
  <si>
    <r>
      <rPr>
        <sz val="11"/>
        <color rgb="FF000000"/>
        <rFont val="Calibri"/>
        <scheme val="minor"/>
      </rPr>
      <t xml:space="preserve">July 2025
With the relocation of the H&amp;S role from Facilities to People Services, focus will be given to ensure a smooth handover, in such an important role. 
</t>
    </r>
    <r>
      <rPr>
        <b/>
        <sz val="11"/>
        <color rgb="FF000000"/>
        <rFont val="Calibri"/>
        <scheme val="minor"/>
      </rPr>
      <t xml:space="preserve">
November 2025:
New H&amp;S Advisor appointed and working within the People Services team. People Service Advisors provide first point of contact for H&amp;S matters, adding scalability and enhanced engagement across the business. College-wide health surveillance risk assessment being conducted before working with Occupational Health on the implementation of the identified risks. Implementation of enhanced Site Walks, inclusive of health &amp; safety. Student Association now part of the H&amp;S Committee and student H&amp;S data also considered in reporting.  Head of Facilities providing Technical support on a ongoing basis </t>
    </r>
  </si>
  <si>
    <r>
      <rPr>
        <b/>
        <sz val="11"/>
        <color theme="1"/>
        <rFont val="Calibri"/>
        <family val="2"/>
        <scheme val="minor"/>
      </rPr>
      <t xml:space="preserve">Risk: </t>
    </r>
    <r>
      <rPr>
        <sz val="11"/>
        <color theme="1"/>
        <rFont val="Calibri"/>
        <family val="2"/>
        <scheme val="minor"/>
      </rPr>
      <t xml:space="preserve">AI may be used from a reporting a template producing perspective. However, this will be reviewed from a human perspective before progressing, checking against standards such as the HSE.
</t>
    </r>
    <r>
      <rPr>
        <b/>
        <sz val="11"/>
        <color theme="1"/>
        <rFont val="Calibri"/>
        <family val="2"/>
        <scheme val="minor"/>
      </rPr>
      <t xml:space="preserve">Should the Score Change: </t>
    </r>
    <r>
      <rPr>
        <sz val="11"/>
        <color theme="1"/>
        <rFont val="Calibri"/>
        <family val="2"/>
        <scheme val="minor"/>
      </rPr>
      <t>No.</t>
    </r>
  </si>
  <si>
    <r>
      <rPr>
        <b/>
        <sz val="11"/>
        <color rgb="FF000000"/>
        <rFont val="Calibri"/>
        <family val="2"/>
      </rPr>
      <t xml:space="preserve">July 2025
</t>
    </r>
    <r>
      <rPr>
        <sz val="11"/>
        <color rgb="FF000000"/>
        <rFont val="Calibri"/>
      </rPr>
      <t xml:space="preserve">Student Welfare - Duty of Care Audit. Graded Good. Report going to the ARC/LTSE Committee August 2025. The College currently has a Safeguarding &amp; Child Protection Evaluation Action Plan in place until the end of academic year 2025/26.  Key actions are designed to progress the priorities to ensure that safeguarding and health and wellbeing of students and staff is taken seriously.
The College participates willingly in audits to review safeguarding and wellbeing of students and staff. The College remains up to date with new legislation, such as Martyn’s law, and is reviewing the potential to invest in security guard presence on Campus as a further mitigation against this risk. 
The College is working with APUC to review it's provision of both the Employee Assistance Program and Occupational Health services. 
</t>
    </r>
    <r>
      <rPr>
        <b/>
        <sz val="11"/>
        <color rgb="FF000000"/>
        <rFont val="Calibri"/>
      </rPr>
      <t>November 2025
The College is engaging with the cross-college Health &amp; Safety group for the implementation of Martyn's law. The College is revising it's Disciplinary Policy and Procedure, in line with the national Policy and Model Procedure - discussions are ongoing with locally recognised trade unions. The introduction of enhanced Site Walks will include a review of safeguarding measures and collateral across the entire College. The Safeguarding Policy and Procedures is revewed on an annual basis. This is approved by the Board with the last approval taking place August 2025.</t>
    </r>
  </si>
  <si>
    <r>
      <rPr>
        <b/>
        <sz val="11"/>
        <color rgb="FF000000"/>
        <rFont val="Calibri"/>
      </rPr>
      <t xml:space="preserve">Risk: </t>
    </r>
    <r>
      <rPr>
        <sz val="11"/>
        <color rgb="FF000000"/>
        <rFont val="Calibri"/>
      </rPr>
      <t xml:space="preserve">Deploying AI tools without clear communication or opt-in policies may cause alarm or violate standards. Potentially not leveraging AI for positive wellbeing tools (e.g., mental health chatbots, workload balancing, wellbeing dashboards) could present a risk in the future.
</t>
    </r>
    <r>
      <rPr>
        <b/>
        <sz val="11"/>
        <color rgb="FF000000"/>
        <rFont val="Calibri"/>
      </rPr>
      <t xml:space="preserve">Should the Score Change: </t>
    </r>
    <r>
      <rPr>
        <sz val="11"/>
        <color rgb="FF000000"/>
        <rFont val="Calibri"/>
      </rPr>
      <t>Keep under review</t>
    </r>
  </si>
  <si>
    <r>
      <rPr>
        <b/>
        <sz val="11"/>
        <color rgb="FF000000"/>
        <rFont val="Calibri"/>
        <family val="2"/>
        <scheme val="minor"/>
      </rPr>
      <t xml:space="preserve">July 2025
</t>
    </r>
    <r>
      <rPr>
        <sz val="11"/>
        <color rgb="FF000000"/>
        <rFont val="Calibri"/>
        <family val="2"/>
        <scheme val="minor"/>
      </rPr>
      <t>The college has a greater focus on Quality Assurance, and expect to use this to further improve the learning and teaching environment the college is in. There is an expectation that future improvements in this area will lead to a positive change in the risk scoring.</t>
    </r>
    <r>
      <rPr>
        <b/>
        <sz val="11"/>
        <color rgb="FF000000"/>
        <rFont val="Calibri"/>
        <family val="2"/>
        <scheme val="minor"/>
      </rPr>
      <t xml:space="preserve">
August 2025
</t>
    </r>
    <r>
      <rPr>
        <sz val="11"/>
        <color rgb="FF000000"/>
        <rFont val="Calibri"/>
        <family val="2"/>
        <scheme val="minor"/>
      </rPr>
      <t>Positive outcomes from EV activities and identification of good pracross across the curriculum reduce the risk of non-compliance and support continuous quality improvement.</t>
    </r>
  </si>
  <si>
    <r>
      <rPr>
        <b/>
        <sz val="11"/>
        <color rgb="FF000000"/>
        <rFont val="Calibri"/>
      </rPr>
      <t xml:space="preserve">Risk: </t>
    </r>
    <r>
      <rPr>
        <sz val="11"/>
        <color rgb="FF000000"/>
        <rFont val="Calibri"/>
      </rPr>
      <t xml:space="preserve">Not leveraging AI-powered adaptive learning platforms. Use of AI in grading or assessment without proper calibration or oversight. Failure to use AI analytics to monitor teaching effectiveness, learner engagement, or curriculum alignment. AI tools may not be accessible to all learners due to device, connectivity, or support gaps. Using AI tools without embedding them in sound teaching practice.
</t>
    </r>
    <r>
      <rPr>
        <b/>
        <sz val="11"/>
        <color rgb="FF000000"/>
        <rFont val="Calibri"/>
      </rPr>
      <t xml:space="preserve">Should the Score Change: </t>
    </r>
    <r>
      <rPr>
        <sz val="11"/>
        <color rgb="FF000000"/>
        <rFont val="Calibri"/>
      </rPr>
      <t>Keep under review</t>
    </r>
  </si>
  <si>
    <r>
      <rPr>
        <b/>
        <sz val="11"/>
        <color rgb="FF000000"/>
        <rFont val="Calibri"/>
      </rPr>
      <t xml:space="preserve">Risk: </t>
    </r>
    <r>
      <rPr>
        <sz val="11"/>
        <color rgb="FF000000"/>
        <rFont val="Calibri"/>
      </rPr>
      <t xml:space="preserve">Failure to adopt AI tools (e.g., adaptive learning platforms, intelligent tutoring systems) could widen the gap between learner needs and institutional support. Delegating too much to AI (e.g., chatbots for student support or automated career guidance) without human backup could lead to poor learner experiences. If AI is used for admissions, grading, or learner analytics, biased algorithms could disadvantage certain student groups.
</t>
    </r>
    <r>
      <rPr>
        <b/>
        <sz val="11"/>
        <color rgb="FF000000"/>
        <rFont val="Calibri"/>
      </rPr>
      <t>Should the Score Change:</t>
    </r>
    <r>
      <rPr>
        <sz val="11"/>
        <color rgb="FF000000"/>
        <rFont val="Calibri"/>
      </rPr>
      <t xml:space="preserve"> No, but keep under review</t>
    </r>
  </si>
  <si>
    <r>
      <rPr>
        <b/>
        <sz val="11"/>
        <rFont val="Calibri"/>
        <family val="2"/>
        <scheme val="minor"/>
      </rPr>
      <t>August 2025</t>
    </r>
    <r>
      <rPr>
        <sz val="11"/>
        <rFont val="Calibri"/>
        <family val="2"/>
        <scheme val="minor"/>
      </rPr>
      <t xml:space="preserve">
A rework of the BCP plan is in progress but not yet complete, at this stage it has been a review and update of any BCP documentation. What is required next is the BCP in each department for their own business impact assessments, which will take some time to setup. ETA is now Dec 2025, no movement on the score as we have maintained the policy and process we already have. In addition, Elaine has sent through the insurance company's BCP testing plan, with a view to completion in March 2026.
</t>
    </r>
    <r>
      <rPr>
        <b/>
        <sz val="11"/>
        <rFont val="Calibri"/>
        <family val="2"/>
        <scheme val="minor"/>
      </rPr>
      <t>November 2025
Work continues on the above documentation from August 25 and BIA's, please see comments for future developments. SLT had an internal Business Interuption training session in November to bring BCP and the risk of Interuption to the forefront of SLT's thinking. This will be an annual session.</t>
    </r>
  </si>
  <si>
    <r>
      <t xml:space="preserve">The College had a developed Business Continuity Plan embedded prior to the COVID pandemic and has built on that via infrastructure improvements and additions utilising additional SFC ring-fenced funding. 
</t>
    </r>
    <r>
      <rPr>
        <b/>
        <sz val="11"/>
        <color rgb="FF000000"/>
        <rFont val="Calibri"/>
        <family val="2"/>
        <scheme val="minor"/>
      </rPr>
      <t>November 2025
Work has begun on the SLC BCP documentation, beginning with a refresh of the document initially with further work between now and March when we will be audit by HL. We will also be conducting BCP testing and areas of training throughout the year, more details in the coming months. The score won't move until this work is completed and SLT and the board are assured of the work satisfies the college can maintain operations when there is an incident</t>
    </r>
  </si>
  <si>
    <r>
      <rPr>
        <b/>
        <sz val="11"/>
        <color theme="1"/>
        <rFont val="Calibri"/>
        <family val="2"/>
        <scheme val="minor"/>
      </rPr>
      <t xml:space="preserve">Risk: </t>
    </r>
    <r>
      <rPr>
        <sz val="11"/>
        <color theme="1"/>
        <rFont val="Calibri"/>
        <family val="2"/>
        <scheme val="minor"/>
      </rPr>
      <t xml:space="preserve">We are already heavily reliant on software to run the college, the risk of using an AI model/software could increase the reliance and it is important to not loose sight of the business operation. That said, the use of AI for understanding gaps in our BCP planning and alerting SLT and managers to potential incoming failures is something we should explore, finance permitting. 
</t>
    </r>
    <r>
      <rPr>
        <b/>
        <sz val="11"/>
        <color theme="1"/>
        <rFont val="Calibri"/>
        <family val="2"/>
        <scheme val="minor"/>
      </rPr>
      <t xml:space="preserve">Should the Score Change: </t>
    </r>
    <r>
      <rPr>
        <sz val="11"/>
        <color theme="1"/>
        <rFont val="Calibri"/>
        <family val="2"/>
        <scheme val="minor"/>
      </rPr>
      <t>There is already a lot of work to do on the BCP documentation which AI can play a part in. For it to effect the score solely on the good and bad things AI brings to this risk is not necessary at this stage. The risk of software reliance already exists within the college, adding the AI tools behind that means the risk is still the same.</t>
    </r>
  </si>
  <si>
    <r>
      <t xml:space="preserve">July 2025
</t>
    </r>
    <r>
      <rPr>
        <sz val="11"/>
        <color rgb="FF000000"/>
        <rFont val="Calibri"/>
        <family val="2"/>
        <scheme val="minor"/>
      </rPr>
      <t>Employee Tribunal has completed as has the Employment Appeal Tribunal, awaiting further update. 
The Board receiving a talk around best practice, governance will ensure this is undertaken again.
The college should continue to seek accurate legal advice.
Appropriate training to be given to all staff when undertaking internal and external comms. 
Postive messaging around Strategy 2030</t>
    </r>
    <r>
      <rPr>
        <b/>
        <sz val="11"/>
        <color rgb="FF000000"/>
        <rFont val="Calibri"/>
        <family val="2"/>
        <scheme val="minor"/>
      </rPr>
      <t xml:space="preserve">
November 2025
Board induction for new members. 
Board development day in Nov 2025
Principal and Gov Professional on Good Governance Steering Group. </t>
    </r>
  </si>
  <si>
    <r>
      <rPr>
        <b/>
        <sz val="11"/>
        <color theme="1"/>
        <rFont val="Calibri"/>
        <family val="2"/>
        <scheme val="minor"/>
      </rPr>
      <t>Risk:</t>
    </r>
    <r>
      <rPr>
        <sz val="11"/>
        <color theme="1"/>
        <rFont val="Calibri"/>
        <family val="2"/>
        <scheme val="minor"/>
      </rPr>
      <t xml:space="preserve"> Misuse of AI (e.g., biased decisions or privacy breaches) could trigger negative publicity, amplifying reputational damage.
</t>
    </r>
    <r>
      <rPr>
        <b/>
        <sz val="11"/>
        <color theme="1"/>
        <rFont val="Calibri"/>
        <family val="2"/>
        <scheme val="minor"/>
      </rPr>
      <t xml:space="preserve">Should the Score Change: </t>
    </r>
    <r>
      <rPr>
        <sz val="11"/>
        <color theme="1"/>
        <rFont val="Calibri"/>
        <family val="2"/>
        <scheme val="minor"/>
      </rPr>
      <t xml:space="preserve">Not as a result of AI assessment.
</t>
    </r>
  </si>
  <si>
    <r>
      <rPr>
        <b/>
        <sz val="11"/>
        <color rgb="FF000000"/>
        <rFont val="Calibri"/>
        <family val="2"/>
      </rPr>
      <t xml:space="preserve">April 2025
</t>
    </r>
    <r>
      <rPr>
        <sz val="11"/>
        <color rgb="FF000000"/>
        <rFont val="Calibri"/>
      </rPr>
      <t xml:space="preserve">The credit level at April is 43,772 (currently 172 over target) with potential of another 1178 credits still to come in. Credit target is met and there are still credits to maintain that level even with withdrawals. All credit amounts are subject audit and some credits could be lost in the review. 
MA monitoring continues following the changes in the PI from the previous risk review. Monthly finance and resources meetings continue to assure that all external contracts (inlc. MA's) are closely monitored. If there are any risk emerging, there are changes made to support these contracts.
</t>
    </r>
    <r>
      <rPr>
        <b/>
        <sz val="11"/>
        <color rgb="FF000000"/>
        <rFont val="Calibri"/>
      </rPr>
      <t xml:space="preserve">August 2025
</t>
    </r>
    <r>
      <rPr>
        <sz val="11"/>
        <color rgb="FF000000"/>
        <rFont val="Calibri"/>
      </rPr>
      <t xml:space="preserve">Applications for 2025-2026 remain consistent compared to 2024-2025. .Recruitment for 2025-2025 is actively progressing.
</t>
    </r>
    <r>
      <rPr>
        <b/>
        <sz val="11"/>
        <color rgb="FF000000"/>
        <rFont val="Calibri"/>
      </rPr>
      <t>November 2025</t>
    </r>
    <r>
      <rPr>
        <b/>
        <sz val="11"/>
        <color rgb="FF000000"/>
        <rFont val="Calibri"/>
        <family val="2"/>
      </rPr>
      <t xml:space="preserve">
The number of CITB classes was lower than expected. This is being addresed with the recruitment of additional National Progression awards. Recruitment is being actively monitored by the CLT.</t>
    </r>
  </si>
  <si>
    <r>
      <rPr>
        <b/>
        <sz val="11"/>
        <color rgb="FF000000"/>
        <rFont val="Calibri"/>
        <family val="2"/>
        <scheme val="minor"/>
      </rPr>
      <t>July 2025</t>
    </r>
    <r>
      <rPr>
        <sz val="11"/>
        <color rgb="FF000000"/>
        <rFont val="Calibri"/>
        <family val="2"/>
        <scheme val="minor"/>
      </rPr>
      <t xml:space="preserve">
Data capture has been a historic issue, specifically around Part-Time courses. There has never been an external requirement for this data, therefore it has never been collated. Unit-E may allow for this information to be tracked and collated. Head of Quality will liaise with MIS and Head of Student Services to establish the full extent of the data capture. Once established, improvements can be in this area from this data.
</t>
    </r>
    <r>
      <rPr>
        <b/>
        <sz val="11"/>
        <color rgb="FF000000"/>
        <rFont val="Calibri"/>
        <family val="2"/>
        <scheme val="minor"/>
      </rPr>
      <t>November 2025
Curriculum planning meetings have taken place across all curriculum areas supported by stakeholder engagement, industry patterns, and future skills requirements. Programmes are designed to delivery opportunities for skills development using innovative approaches to learning and teaching that prepare students for progression pathways.</t>
    </r>
  </si>
  <si>
    <r>
      <rPr>
        <b/>
        <sz val="11"/>
        <color theme="1"/>
        <rFont val="Calibri"/>
        <family val="2"/>
        <scheme val="minor"/>
      </rPr>
      <t>July 2025</t>
    </r>
    <r>
      <rPr>
        <sz val="11"/>
        <color theme="1"/>
        <rFont val="Calibri"/>
        <family val="2"/>
        <scheme val="minor"/>
      </rPr>
      <t xml:space="preserve">
The college has gone through the VS process, with HR working hard to close out the final questions around this. With the new academic year upon the college there is a focus on the upcoming Staff Conference and Employee Development day. There will be further enhancement in this area when iTrent releases more functions for all staff.
The creation of the People Services team (bringing together HR, Equality &amp; Health &amp; Safety) has given the opportunity to enhance business partnering across the business for all HR, Equality and Health &amp; Safety matters.
</t>
    </r>
    <r>
      <rPr>
        <b/>
        <sz val="11"/>
        <color theme="1"/>
        <rFont val="Calibri"/>
        <family val="2"/>
        <scheme val="minor"/>
      </rPr>
      <t>November 2025
New People Service Advisor role being implemented, each with specific departments to focus on, to help enhance the employee journey through advice, solutions and support for management and employees. Internal training and coaching will develop the incumbents to be able to represent all of People Services with their stakeholder groups. Modules on iTrent continue to be implemented, enhancing the transparency and access to data for managers and employees.</t>
    </r>
  </si>
  <si>
    <t>Assurance Mapping</t>
  </si>
  <si>
    <t>Assurance Mapping Source</t>
  </si>
  <si>
    <t>Internal</t>
  </si>
  <si>
    <t xml:space="preserve">e.g access controls; data encryption, policies and procedures, physical security, data back up, compliance and penetration testing </t>
  </si>
  <si>
    <t xml:space="preserve">Internal &amp; External </t>
  </si>
  <si>
    <t>Robust and frequent reporting of capital expenditure plans;  regular cashflow monitoring</t>
  </si>
  <si>
    <t xml:space="preserve">Internal </t>
  </si>
  <si>
    <t>Governance &amp; Oversight, staff training, staff feedback, performance monitoring, external benchmarking , risk management and continuous improvement.</t>
  </si>
  <si>
    <t xml:space="preserve">Governance &amp; Oversight, Policies and Codes of Conduct, effecrive crisis management and business;  continuity, stakeholder engagmeent and effective communication </t>
  </si>
  <si>
    <t>Internal e.g. financial planning and forecasting; monthly reporting; robust financial governance and risk management
External e.g. Internal/External Audit</t>
  </si>
  <si>
    <t>Internal e.g. Robust financial governance; effective policies and procedures, management assurances
External e.g. Internal/External audit</t>
  </si>
  <si>
    <t>Internal e.g. accurate data collection and monitoring; 
External e.g. Internal Audit/Scottish Funding Council</t>
  </si>
  <si>
    <t>Internal e.g. experienced Governance Professional and robust Governance reporting and Compliance with the Code of Good Governance for Scottish FE colleges.
External e.g. Board Effectiveness Reviews by Colleges Development Scotland</t>
  </si>
  <si>
    <t>Internal e.g. Robust governance; effective policies and procedures, management assurances
External e.g. Internal/External Audit</t>
  </si>
  <si>
    <t>Internal e.g. Governance &amp; oversight, effective policies and procedures, training and awareness
External e.g. Internal Audit/Education Scotland</t>
  </si>
  <si>
    <t xml:space="preserve">Internal e.g. Governance &amp; Oversight, effective policies and procedures, robust Strategy, internal collation and monitoring of carbon data
External e.g. Internal Audit/Annual Public Body Climate Change Reporting PBCCR; </t>
  </si>
  <si>
    <t>Internal e.g. Governance oversight, performance monitoring
External e.g.  QAA Scotland/Teritiary Quality Enhancement Frameworks (TQEF)/Education Scotland/Scottish Funding Council/Professional Accreditation bodies/External Audit</t>
  </si>
  <si>
    <t>Internal e.g. Governance &amp; Oversight, staff training, continuous improvement 
External e.g. QAA Scotland/Tertiary Quality Enhancemeny Framework/Professional Accreditation</t>
  </si>
  <si>
    <t>Internal e.g. Business Continuity Planning; Governance &amp; Oversight, effective communication plan and risk management.
External e.g. Insurance Providers/ISO 22301 Certification</t>
  </si>
  <si>
    <t>Internal e.g. Qualified Health &amp; Safety Advisor in post; frequent reporting and evidence of quarterly Health &amp; Safety committee meetings
External e.g.  Colleges Scotland, Scottish Funding Council and HSE Scotland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</si>
</sst>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809]dd\ mmmm\ yyyy;@"/>
  </numFmts>
  <fonts count="57" x14ac:knownFonts="1">
    <font>
      <sz val="11"/>
      <color theme="1"/>
      <name val="Arial"/>
      <family val="2"/>
    </font>
    <font>
      <sz val="11"/>
      <color theme="1"/>
      <name val="Calibri"/>
      <family val="2"/>
      <scheme val="minor"/>
    </font>
    <font>
      <sz val="11"/>
      <color theme="1"/>
      <name val="Calibri"/>
      <family val="2"/>
      <scheme val="minor"/>
    </font>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b/>
      <sz val="14"/>
      <color indexed="9"/>
      <name val="Calibri"/>
      <family val="2"/>
      <scheme val="minor"/>
    </font>
    <font>
      <sz val="14"/>
      <name val="Calibri"/>
      <family val="2"/>
      <scheme val="minor"/>
    </font>
    <font>
      <b/>
      <sz val="11"/>
      <color indexed="9"/>
      <name val="Calibri"/>
      <family val="2"/>
      <scheme val="minor"/>
    </font>
    <font>
      <sz val="11"/>
      <color indexed="9"/>
      <name val="Calibri"/>
      <family val="2"/>
      <scheme val="minor"/>
    </font>
    <font>
      <sz val="10"/>
      <name val="Arial"/>
      <family val="2"/>
    </font>
    <font>
      <sz val="14"/>
      <name val="Arial"/>
      <family val="2"/>
    </font>
    <font>
      <sz val="11"/>
      <name val="Arial"/>
      <family val="2"/>
    </font>
    <font>
      <b/>
      <sz val="11"/>
      <color theme="1"/>
      <name val="Arial"/>
      <family val="2"/>
    </font>
    <font>
      <b/>
      <sz val="11"/>
      <color theme="0"/>
      <name val="Calibri"/>
      <family val="2"/>
      <scheme val="minor"/>
    </font>
    <font>
      <b/>
      <sz val="14"/>
      <color theme="1"/>
      <name val="Arial"/>
      <family val="2"/>
    </font>
    <font>
      <b/>
      <sz val="11"/>
      <color theme="1"/>
      <name val="Calibri"/>
      <family val="2"/>
      <scheme val="minor"/>
    </font>
    <font>
      <sz val="11"/>
      <name val="Calibri"/>
      <family val="2"/>
    </font>
    <font>
      <b/>
      <sz val="14"/>
      <color theme="1"/>
      <name val="Calibri"/>
      <family val="2"/>
      <scheme val="minor"/>
    </font>
    <font>
      <sz val="10"/>
      <name val="Calibri"/>
      <family val="2"/>
      <scheme val="minor"/>
    </font>
    <font>
      <sz val="11"/>
      <color rgb="FF000000"/>
      <name val="Calibri"/>
      <family val="2"/>
      <scheme val="minor"/>
    </font>
    <font>
      <sz val="12"/>
      <color theme="1"/>
      <name val="Arial"/>
      <family val="2"/>
      <charset val="1"/>
    </font>
    <font>
      <sz val="11"/>
      <color rgb="FF000000"/>
      <name val="Calibri"/>
      <family val="2"/>
    </font>
    <font>
      <sz val="12"/>
      <color theme="1"/>
      <name val="Arial"/>
      <family val="2"/>
    </font>
    <font>
      <b/>
      <sz val="11"/>
      <color indexed="8"/>
      <name val="Calibri"/>
      <family val="2"/>
      <scheme val="minor"/>
    </font>
    <font>
      <sz val="11"/>
      <color indexed="8"/>
      <name val="Calibri"/>
      <family val="2"/>
      <scheme val="minor"/>
    </font>
    <font>
      <sz val="16"/>
      <color indexed="8"/>
      <name val="Calibri"/>
      <family val="2"/>
      <scheme val="minor"/>
    </font>
    <font>
      <b/>
      <u/>
      <sz val="28"/>
      <color theme="1"/>
      <name val="Arial"/>
      <family val="2"/>
    </font>
    <font>
      <b/>
      <sz val="16"/>
      <color theme="1"/>
      <name val="Calibri"/>
      <family val="2"/>
      <scheme val="minor"/>
    </font>
    <font>
      <sz val="12"/>
      <color theme="1"/>
      <name val="Calibri"/>
      <family val="2"/>
      <scheme val="minor"/>
    </font>
    <font>
      <b/>
      <sz val="12"/>
      <color theme="1"/>
      <name val="Calibri"/>
      <family val="2"/>
      <scheme val="minor"/>
    </font>
    <font>
      <b/>
      <sz val="14"/>
      <name val="Arial"/>
      <family val="2"/>
    </font>
    <font>
      <sz val="10"/>
      <color theme="1"/>
      <name val="Calibri"/>
      <family val="2"/>
      <scheme val="minor"/>
    </font>
    <font>
      <sz val="10"/>
      <color rgb="FF000000"/>
      <name val="Calibri"/>
      <family val="2"/>
    </font>
    <font>
      <b/>
      <sz val="10"/>
      <name val="Arial"/>
      <family val="2"/>
    </font>
    <font>
      <sz val="10"/>
      <color theme="1"/>
      <name val="Arial"/>
      <family val="2"/>
    </font>
    <font>
      <b/>
      <sz val="10"/>
      <color theme="1"/>
      <name val="Arial"/>
      <family val="2"/>
    </font>
    <font>
      <b/>
      <sz val="9"/>
      <color indexed="9"/>
      <name val="Arial"/>
      <family val="2"/>
    </font>
    <font>
      <b/>
      <sz val="14"/>
      <color rgb="FF000000"/>
      <name val="Calibri"/>
      <family val="2"/>
    </font>
    <font>
      <b/>
      <sz val="11"/>
      <color rgb="FFFFFFFF"/>
      <name val="Calibri"/>
      <family val="2"/>
    </font>
    <font>
      <b/>
      <sz val="11"/>
      <color rgb="FF000000"/>
      <name val="Calibri"/>
      <family val="2"/>
    </font>
    <font>
      <b/>
      <sz val="11"/>
      <name val="Calibri"/>
      <family val="2"/>
    </font>
    <font>
      <sz val="10"/>
      <name val="Calibri"/>
      <family val="2"/>
    </font>
    <font>
      <b/>
      <sz val="10"/>
      <color rgb="FF000000"/>
      <name val="Calibri"/>
      <family val="2"/>
    </font>
    <font>
      <b/>
      <sz val="11"/>
      <color rgb="FF000000"/>
      <name val="Calibri"/>
      <family val="2"/>
      <scheme val="minor"/>
    </font>
    <font>
      <b/>
      <sz val="11"/>
      <color indexed="9"/>
      <name val="Calibri"/>
      <scheme val="minor"/>
    </font>
    <font>
      <b/>
      <sz val="11"/>
      <name val="Calibri"/>
      <scheme val="minor"/>
    </font>
    <font>
      <sz val="11"/>
      <color rgb="FF000000"/>
      <name val="Calibri"/>
      <scheme val="minor"/>
    </font>
    <font>
      <sz val="11"/>
      <color rgb="FF000000"/>
      <name val="Calibri"/>
    </font>
    <font>
      <b/>
      <sz val="11"/>
      <color rgb="FF000000"/>
      <name val="Calibri"/>
    </font>
    <font>
      <b/>
      <sz val="11"/>
      <color rgb="FF000000"/>
      <name val="Calibri"/>
      <scheme val="minor"/>
    </font>
  </fonts>
  <fills count="24">
    <fill>
      <patternFill patternType="none"/>
    </fill>
    <fill>
      <patternFill patternType="gray125"/>
    </fill>
    <fill>
      <patternFill patternType="solid">
        <fgColor rgb="FFF0AB00"/>
        <bgColor indexed="64"/>
      </patternFill>
    </fill>
    <fill>
      <patternFill patternType="solid">
        <fgColor theme="3"/>
        <bgColor indexed="64"/>
      </patternFill>
    </fill>
    <fill>
      <patternFill patternType="solid">
        <fgColor theme="3" tint="0.79998168889431442"/>
        <bgColor indexed="64"/>
      </patternFill>
    </fill>
    <fill>
      <patternFill patternType="solid">
        <fgColor rgb="FF005B82"/>
        <bgColor indexed="64"/>
      </patternFill>
    </fill>
    <fill>
      <patternFill patternType="solid">
        <fgColor theme="8" tint="0.79998168889431442"/>
        <bgColor indexed="64"/>
      </patternFill>
    </fill>
    <fill>
      <patternFill patternType="solid">
        <fgColor rgb="FFFF9900"/>
        <bgColor indexed="64"/>
      </patternFill>
    </fill>
    <fill>
      <patternFill patternType="solid">
        <fgColor rgb="FFFF0000"/>
        <bgColor indexed="64"/>
      </patternFill>
    </fill>
    <fill>
      <patternFill patternType="solid">
        <fgColor rgb="FFE3E3E3"/>
        <bgColor rgb="FF000000"/>
      </patternFill>
    </fill>
    <fill>
      <patternFill patternType="solid">
        <fgColor rgb="FFFFC000"/>
        <bgColor indexed="64"/>
      </patternFill>
    </fill>
    <fill>
      <patternFill patternType="solid">
        <fgColor rgb="FFED7D31"/>
        <bgColor indexed="64"/>
      </patternFill>
    </fill>
    <fill>
      <patternFill patternType="solid">
        <fgColor theme="0"/>
        <bgColor indexed="64"/>
      </patternFill>
    </fill>
    <fill>
      <patternFill patternType="solid">
        <fgColor rgb="FFFFFF99"/>
        <bgColor indexed="64"/>
      </patternFill>
    </fill>
    <fill>
      <patternFill patternType="solid">
        <fgColor rgb="FF92D05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1F497D"/>
        <bgColor rgb="FF000000"/>
      </patternFill>
    </fill>
    <fill>
      <patternFill patternType="solid">
        <fgColor rgb="FF005B82"/>
        <bgColor rgb="FF000000"/>
      </patternFill>
    </fill>
    <fill>
      <patternFill patternType="solid">
        <fgColor rgb="FFFF0000"/>
        <bgColor rgb="FF000000"/>
      </patternFill>
    </fill>
    <fill>
      <patternFill patternType="solid">
        <fgColor rgb="FFC0504D"/>
        <bgColor rgb="FF000000"/>
      </patternFill>
    </fill>
    <fill>
      <patternFill patternType="solid">
        <fgColor rgb="FF00B050"/>
        <bgColor rgb="FF000000"/>
      </patternFill>
    </fill>
    <fill>
      <patternFill patternType="solid">
        <fgColor rgb="FFED7D31"/>
        <bgColor rgb="FF000000"/>
      </patternFill>
    </fill>
    <fill>
      <patternFill patternType="solid">
        <fgColor theme="6" tint="-0.249977111117893"/>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indexed="64"/>
      </left>
      <right/>
      <top style="thick">
        <color rgb="FF640000"/>
      </top>
      <bottom/>
      <diagonal/>
    </border>
    <border>
      <left/>
      <right/>
      <top style="thick">
        <color rgb="FF640000"/>
      </top>
      <bottom/>
      <diagonal/>
    </border>
    <border>
      <left/>
      <right style="thick">
        <color rgb="FF640000"/>
      </right>
      <top style="thick">
        <color rgb="FF640000"/>
      </top>
      <bottom/>
      <diagonal/>
    </border>
    <border>
      <left style="thick">
        <color rgb="FF640000"/>
      </left>
      <right/>
      <top/>
      <bottom style="thin">
        <color indexed="64"/>
      </bottom>
      <diagonal/>
    </border>
    <border>
      <left/>
      <right style="thin">
        <color indexed="64"/>
      </right>
      <top/>
      <bottom/>
      <diagonal/>
    </border>
    <border>
      <left style="thin">
        <color indexed="64"/>
      </left>
      <right/>
      <top/>
      <bottom/>
      <diagonal/>
    </border>
    <border>
      <left style="thin">
        <color auto="1"/>
      </left>
      <right style="thin">
        <color auto="1"/>
      </right>
      <top style="thick">
        <color theme="9" tint="-0.499984740745262"/>
      </top>
      <bottom style="thin">
        <color auto="1"/>
      </bottom>
      <diagonal/>
    </border>
    <border>
      <left style="thin">
        <color auto="1"/>
      </left>
      <right style="thick">
        <color theme="9" tint="-0.499984740745262"/>
      </right>
      <top style="thick">
        <color theme="9" tint="-0.499984740745262"/>
      </top>
      <bottom style="thin">
        <color auto="1"/>
      </bottom>
      <diagonal/>
    </border>
    <border>
      <left/>
      <right style="thin">
        <color indexed="64"/>
      </right>
      <top style="thin">
        <color indexed="64"/>
      </top>
      <bottom/>
      <diagonal/>
    </border>
    <border>
      <left style="thin">
        <color indexed="64"/>
      </left>
      <right style="thick">
        <color rgb="FF640000"/>
      </right>
      <top style="thin">
        <color indexed="64"/>
      </top>
      <bottom style="thin">
        <color indexed="64"/>
      </bottom>
      <diagonal/>
    </border>
    <border>
      <left style="thin">
        <color indexed="64"/>
      </left>
      <right style="thick">
        <color rgb="FF640000"/>
      </right>
      <top style="thick">
        <color rgb="FF640000"/>
      </top>
      <bottom style="thin">
        <color indexed="64"/>
      </bottom>
      <diagonal/>
    </border>
    <border>
      <left style="thin">
        <color indexed="64"/>
      </left>
      <right/>
      <top/>
      <bottom style="thick">
        <color rgb="FF640000"/>
      </bottom>
      <diagonal/>
    </border>
    <border>
      <left style="thin">
        <color indexed="64"/>
      </left>
      <right/>
      <top style="thin">
        <color indexed="64"/>
      </top>
      <bottom/>
      <diagonal/>
    </border>
    <border>
      <left style="thin">
        <color indexed="64"/>
      </left>
      <right style="thin">
        <color indexed="64"/>
      </right>
      <top style="thick">
        <color theme="6" tint="-0.499984740745262"/>
      </top>
      <bottom style="thin">
        <color indexed="64"/>
      </bottom>
      <diagonal/>
    </border>
    <border>
      <left style="thin">
        <color indexed="64"/>
      </left>
      <right style="thick">
        <color theme="6" tint="-0.499984740745262"/>
      </right>
      <top style="thick">
        <color theme="6" tint="-0.499984740745262"/>
      </top>
      <bottom style="thin">
        <color indexed="64"/>
      </bottom>
      <diagonal/>
    </border>
    <border>
      <left style="thin">
        <color indexed="64"/>
      </left>
      <right style="thin">
        <color indexed="64"/>
      </right>
      <top style="thick">
        <color rgb="FF640000"/>
      </top>
      <bottom style="thin">
        <color indexed="64"/>
      </bottom>
      <diagonal/>
    </border>
    <border>
      <left style="thin">
        <color indexed="64"/>
      </left>
      <right style="thin">
        <color indexed="64"/>
      </right>
      <top style="thick">
        <color rgb="FF640000"/>
      </top>
      <bottom/>
      <diagonal/>
    </border>
    <border>
      <left/>
      <right style="thin">
        <color indexed="64"/>
      </right>
      <top style="thick">
        <color rgb="FF640000"/>
      </top>
      <bottom/>
      <diagonal/>
    </border>
    <border>
      <left style="thin">
        <color indexed="64"/>
      </left>
      <right style="thick">
        <color theme="6" tint="-0.499984740745262"/>
      </right>
      <top style="thin">
        <color indexed="64"/>
      </top>
      <bottom style="thin">
        <color indexed="64"/>
      </bottom>
      <diagonal/>
    </border>
    <border>
      <left/>
      <right style="thick">
        <color rgb="FF640000"/>
      </right>
      <top/>
      <bottom/>
      <diagonal/>
    </border>
    <border>
      <left style="thin">
        <color auto="1"/>
      </left>
      <right style="thin">
        <color auto="1"/>
      </right>
      <top style="thick">
        <color theme="9" tint="-0.499984740745262"/>
      </top>
      <bottom/>
      <diagonal/>
    </border>
    <border>
      <left style="thin">
        <color indexed="64"/>
      </left>
      <right/>
      <top style="thick">
        <color theme="9" tint="-0.499984740745262"/>
      </top>
      <bottom/>
      <diagonal/>
    </border>
    <border>
      <left/>
      <right style="thin">
        <color indexed="64"/>
      </right>
      <top style="thick">
        <color theme="9" tint="-0.499984740745262"/>
      </top>
      <bottom/>
      <diagonal/>
    </border>
    <border>
      <left style="thin">
        <color indexed="64"/>
      </left>
      <right/>
      <top style="thick">
        <color theme="6" tint="-0.499984740745262"/>
      </top>
      <bottom style="thin">
        <color indexed="64"/>
      </bottom>
      <diagonal/>
    </border>
    <border>
      <left/>
      <right style="thin">
        <color indexed="64"/>
      </right>
      <top style="thick">
        <color theme="6" tint="-0.499984740745262"/>
      </top>
      <bottom style="thin">
        <color indexed="64"/>
      </bottom>
      <diagonal/>
    </border>
    <border>
      <left style="thin">
        <color auto="1"/>
      </left>
      <right style="thick">
        <color theme="9" tint="-0.499984740745262"/>
      </right>
      <top style="thin">
        <color auto="1"/>
      </top>
      <bottom style="thin">
        <color auto="1"/>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right/>
      <top/>
      <bottom style="thin">
        <color indexed="64"/>
      </bottom>
      <diagonal/>
    </border>
    <border>
      <left style="thin">
        <color auto="1"/>
      </left>
      <right/>
      <top/>
      <bottom style="thin">
        <color auto="1"/>
      </bottom>
      <diagonal/>
    </border>
    <border>
      <left/>
      <right/>
      <top style="thin">
        <color auto="1"/>
      </top>
      <bottom/>
      <diagonal/>
    </border>
  </borders>
  <cellStyleXfs count="7">
    <xf numFmtId="0" fontId="0" fillId="0" borderId="0"/>
    <xf numFmtId="0" fontId="16" fillId="0" borderId="0"/>
    <xf numFmtId="0" fontId="8" fillId="0" borderId="0"/>
    <xf numFmtId="0" fontId="7" fillId="0" borderId="0"/>
    <xf numFmtId="0" fontId="6" fillId="0" borderId="0"/>
    <xf numFmtId="0" fontId="5" fillId="0" borderId="0"/>
    <xf numFmtId="0" fontId="1" fillId="0" borderId="0"/>
  </cellStyleXfs>
  <cellXfs count="304">
    <xf numFmtId="0" fontId="0" fillId="0" borderId="0" xfId="0"/>
    <xf numFmtId="0" fontId="10" fillId="0" borderId="0" xfId="0" applyFont="1" applyAlignment="1">
      <alignment horizontal="center" vertical="center" wrapText="1"/>
    </xf>
    <xf numFmtId="0" fontId="14"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1" fillId="0" borderId="1" xfId="0" applyFont="1" applyBorder="1" applyAlignment="1">
      <alignment horizontal="center" vertical="top" wrapText="1"/>
    </xf>
    <xf numFmtId="14" fontId="10" fillId="0" borderId="1" xfId="0" applyNumberFormat="1" applyFont="1" applyBorder="1" applyAlignment="1">
      <alignment vertical="top" wrapText="1"/>
    </xf>
    <xf numFmtId="0" fontId="10" fillId="0" borderId="1" xfId="0" applyFont="1" applyBorder="1" applyAlignment="1">
      <alignment horizontal="center" vertical="top" wrapText="1"/>
    </xf>
    <xf numFmtId="0" fontId="10" fillId="0" borderId="1" xfId="0" applyFont="1" applyBorder="1" applyAlignment="1">
      <alignment horizontal="left" vertical="top" wrapText="1"/>
    </xf>
    <xf numFmtId="0" fontId="10" fillId="0" borderId="1" xfId="0" applyFont="1" applyBorder="1" applyAlignment="1">
      <alignment vertical="top" wrapText="1"/>
    </xf>
    <xf numFmtId="0" fontId="11" fillId="0" borderId="0" xfId="0" applyFont="1" applyAlignment="1">
      <alignment horizontal="center" vertical="center" wrapText="1"/>
    </xf>
    <xf numFmtId="0" fontId="10" fillId="0" borderId="0" xfId="0" applyFont="1" applyAlignment="1">
      <alignment vertical="center" wrapText="1"/>
    </xf>
    <xf numFmtId="0" fontId="11" fillId="6" borderId="1" xfId="0" applyFont="1" applyFill="1" applyBorder="1" applyAlignment="1">
      <alignment horizontal="center" vertical="top" wrapText="1"/>
    </xf>
    <xf numFmtId="0" fontId="11" fillId="10" borderId="1" xfId="0" applyFont="1" applyFill="1" applyBorder="1" applyAlignment="1">
      <alignment horizontal="center" vertical="top" wrapText="1"/>
    </xf>
    <xf numFmtId="0" fontId="11" fillId="11" borderId="1" xfId="0" applyFont="1" applyFill="1" applyBorder="1" applyAlignment="1">
      <alignment horizontal="center" vertical="top" wrapText="1"/>
    </xf>
    <xf numFmtId="0" fontId="18" fillId="0" borderId="0" xfId="0" applyFont="1"/>
    <xf numFmtId="0" fontId="14" fillId="0" borderId="0" xfId="0" applyFont="1" applyAlignment="1">
      <alignment horizontal="left" vertical="center" wrapText="1"/>
    </xf>
    <xf numFmtId="0" fontId="10" fillId="0" borderId="0" xfId="0" applyFont="1" applyAlignment="1">
      <alignment horizontal="left" vertical="center" wrapText="1"/>
    </xf>
    <xf numFmtId="0" fontId="11" fillId="4" borderId="0" xfId="0" applyFont="1" applyFill="1" applyAlignment="1">
      <alignment horizontal="left" vertical="center" wrapText="1"/>
    </xf>
    <xf numFmtId="0" fontId="11" fillId="0" borderId="0" xfId="0" quotePrefix="1" applyFont="1" applyAlignment="1">
      <alignment horizontal="right" vertical="center" wrapText="1"/>
    </xf>
    <xf numFmtId="0" fontId="20" fillId="5" borderId="1" xfId="0" applyFont="1" applyFill="1" applyBorder="1" applyAlignment="1">
      <alignment horizontal="center" vertical="center" wrapText="1"/>
    </xf>
    <xf numFmtId="49" fontId="14" fillId="5" borderId="3" xfId="0" applyNumberFormat="1" applyFont="1" applyFill="1" applyBorder="1" applyAlignment="1">
      <alignment horizontal="center" vertical="center" wrapText="1"/>
    </xf>
    <xf numFmtId="0" fontId="10" fillId="6" borderId="1" xfId="0" applyFont="1" applyFill="1" applyBorder="1" applyAlignment="1">
      <alignment horizontal="center" vertical="top" wrapText="1"/>
    </xf>
    <xf numFmtId="164" fontId="10" fillId="0" borderId="1" xfId="0" applyNumberFormat="1" applyFont="1" applyBorder="1" applyAlignment="1">
      <alignment vertical="top"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3" fillId="0" borderId="1" xfId="0" applyFont="1" applyBorder="1" applyAlignment="1">
      <alignment vertical="top" wrapText="1"/>
    </xf>
    <xf numFmtId="0" fontId="24" fillId="0" borderId="0" xfId="0" applyFont="1"/>
    <xf numFmtId="0" fontId="9" fillId="0" borderId="0" xfId="0" applyFont="1"/>
    <xf numFmtId="49" fontId="22" fillId="0" borderId="0" xfId="0" applyNumberFormat="1" applyFont="1" applyAlignment="1">
      <alignment horizontal="right"/>
    </xf>
    <xf numFmtId="0" fontId="22" fillId="0" borderId="0" xfId="0" applyFont="1"/>
    <xf numFmtId="0" fontId="22" fillId="0" borderId="0" xfId="0" applyFont="1" applyAlignment="1">
      <alignment horizontal="right"/>
    </xf>
    <xf numFmtId="0" fontId="27" fillId="0" borderId="0" xfId="0" applyFont="1"/>
    <xf numFmtId="0" fontId="11" fillId="0" borderId="0" xfId="1" applyFont="1" applyAlignment="1">
      <alignment horizontal="center" vertical="top" wrapText="1"/>
    </xf>
    <xf numFmtId="0" fontId="30" fillId="12" borderId="0" xfId="1" applyFont="1" applyFill="1" applyAlignment="1">
      <alignment horizontal="left" vertical="top"/>
    </xf>
    <xf numFmtId="0" fontId="31" fillId="0" borderId="0" xfId="1" applyFont="1" applyAlignment="1">
      <alignment vertical="top" wrapText="1"/>
    </xf>
    <xf numFmtId="0" fontId="10" fillId="0" borderId="0" xfId="1" applyFont="1" applyAlignment="1">
      <alignment vertical="top" wrapText="1"/>
    </xf>
    <xf numFmtId="0" fontId="32" fillId="0" borderId="0" xfId="1" applyFont="1" applyAlignment="1">
      <alignment vertical="top" wrapText="1"/>
    </xf>
    <xf numFmtId="0" fontId="11" fillId="0" borderId="0" xfId="1" applyFont="1" applyAlignment="1">
      <alignment horizontal="right" vertical="top" wrapText="1"/>
    </xf>
    <xf numFmtId="0" fontId="22" fillId="0" borderId="0" xfId="1" applyFont="1" applyAlignment="1">
      <alignment horizontal="right" vertical="top" wrapText="1"/>
    </xf>
    <xf numFmtId="0" fontId="22" fillId="0" borderId="0" xfId="1" applyFont="1" applyAlignment="1">
      <alignment vertical="top" wrapText="1"/>
    </xf>
    <xf numFmtId="0" fontId="31" fillId="0" borderId="0" xfId="1" applyFont="1" applyAlignment="1">
      <alignment horizontal="center" vertical="top" wrapText="1"/>
    </xf>
    <xf numFmtId="0" fontId="30" fillId="0" borderId="0" xfId="1" applyFont="1" applyAlignment="1">
      <alignment vertical="top" wrapText="1"/>
    </xf>
    <xf numFmtId="0" fontId="8" fillId="0" borderId="0" xfId="2" applyAlignment="1">
      <alignment horizontal="center"/>
    </xf>
    <xf numFmtId="0" fontId="8" fillId="0" borderId="0" xfId="2"/>
    <xf numFmtId="0" fontId="34" fillId="0" borderId="2" xfId="2" applyFont="1" applyBorder="1" applyAlignment="1">
      <alignment vertical="center" wrapText="1"/>
    </xf>
    <xf numFmtId="0" fontId="8" fillId="0" borderId="2" xfId="2" applyBorder="1"/>
    <xf numFmtId="0" fontId="34" fillId="0" borderId="0" xfId="2" applyFont="1" applyAlignment="1">
      <alignment horizontal="center" vertical="center" wrapText="1"/>
    </xf>
    <xf numFmtId="0" fontId="34" fillId="0" borderId="14" xfId="2" applyFont="1" applyBorder="1" applyAlignment="1">
      <alignment vertical="center" wrapText="1"/>
    </xf>
    <xf numFmtId="0" fontId="34" fillId="0" borderId="15" xfId="2" applyFont="1" applyBorder="1" applyAlignment="1">
      <alignment vertical="center" wrapText="1"/>
    </xf>
    <xf numFmtId="0" fontId="34" fillId="0" borderId="16" xfId="2" applyFont="1" applyBorder="1" applyAlignment="1">
      <alignment vertical="center" wrapText="1"/>
    </xf>
    <xf numFmtId="0" fontId="34" fillId="0" borderId="17" xfId="2" applyFont="1" applyBorder="1" applyAlignment="1">
      <alignment vertical="center" wrapText="1"/>
    </xf>
    <xf numFmtId="0" fontId="34" fillId="0" borderId="18" xfId="2" applyFont="1" applyBorder="1" applyAlignment="1">
      <alignment vertical="center" wrapText="1"/>
    </xf>
    <xf numFmtId="0" fontId="34" fillId="0" borderId="19" xfId="2" applyFont="1" applyBorder="1" applyAlignment="1">
      <alignment horizontal="center" vertical="center" wrapText="1"/>
    </xf>
    <xf numFmtId="0" fontId="35" fillId="0" borderId="20" xfId="2" applyFont="1" applyBorder="1" applyAlignment="1">
      <alignment vertical="center" wrapText="1"/>
    </xf>
    <xf numFmtId="0" fontId="35" fillId="0" borderId="20" xfId="2" applyFont="1" applyBorder="1" applyAlignment="1">
      <alignment horizontal="center" vertical="center" wrapText="1"/>
    </xf>
    <xf numFmtId="0" fontId="35" fillId="13" borderId="21" xfId="2" applyFont="1" applyFill="1" applyBorder="1" applyAlignment="1">
      <alignment horizontal="center" vertical="center" wrapText="1"/>
    </xf>
    <xf numFmtId="0" fontId="35" fillId="7" borderId="22" xfId="2" applyFont="1" applyFill="1" applyBorder="1" applyAlignment="1">
      <alignment horizontal="center" vertical="center" wrapText="1"/>
    </xf>
    <xf numFmtId="0" fontId="35" fillId="7" borderId="23" xfId="2" applyFont="1" applyFill="1" applyBorder="1" applyAlignment="1">
      <alignment horizontal="center" vertical="center" wrapText="1"/>
    </xf>
    <xf numFmtId="0" fontId="35" fillId="8" borderId="22" xfId="2" applyFont="1" applyFill="1" applyBorder="1" applyAlignment="1">
      <alignment horizontal="center" vertical="center" wrapText="1"/>
    </xf>
    <xf numFmtId="0" fontId="35" fillId="8" borderId="1" xfId="2" applyFont="1" applyFill="1" applyBorder="1" applyAlignment="1">
      <alignment horizontal="center" vertical="center" wrapText="1"/>
    </xf>
    <xf numFmtId="0" fontId="35" fillId="0" borderId="19" xfId="2" applyFont="1" applyBorder="1" applyAlignment="1">
      <alignment horizontal="center" vertical="center" wrapText="1"/>
    </xf>
    <xf numFmtId="0" fontId="36" fillId="0" borderId="1" xfId="2" applyFont="1" applyBorder="1" applyAlignment="1">
      <alignment vertical="center" wrapText="1"/>
    </xf>
    <xf numFmtId="0" fontId="36" fillId="0" borderId="1" xfId="2" applyFont="1" applyBorder="1" applyAlignment="1">
      <alignment horizontal="center" vertical="center" wrapText="1"/>
    </xf>
    <xf numFmtId="0" fontId="35" fillId="0" borderId="2" xfId="2" applyFont="1" applyBorder="1" applyAlignment="1">
      <alignment vertical="center" wrapText="1"/>
    </xf>
    <xf numFmtId="0" fontId="35" fillId="0" borderId="2" xfId="2" applyFont="1" applyBorder="1" applyAlignment="1">
      <alignment horizontal="center" vertical="center" wrapText="1"/>
    </xf>
    <xf numFmtId="0" fontId="35" fillId="13" borderId="2" xfId="2" applyFont="1" applyFill="1" applyBorder="1" applyAlignment="1">
      <alignment horizontal="center" vertical="center" wrapText="1"/>
    </xf>
    <xf numFmtId="0" fontId="35" fillId="7" borderId="24" xfId="2" applyFont="1" applyFill="1" applyBorder="1" applyAlignment="1">
      <alignment horizontal="center" vertical="center" wrapText="1"/>
    </xf>
    <xf numFmtId="0" fontId="35" fillId="0" borderId="25" xfId="2" applyFont="1" applyBorder="1" applyAlignment="1">
      <alignment horizontal="center" vertical="center" wrapText="1"/>
    </xf>
    <xf numFmtId="49" fontId="35" fillId="8" borderId="2" xfId="2" applyNumberFormat="1" applyFont="1" applyFill="1" applyBorder="1" applyAlignment="1">
      <alignment horizontal="center" vertical="center" wrapText="1"/>
    </xf>
    <xf numFmtId="0" fontId="36" fillId="0" borderId="27" xfId="2" applyFont="1" applyBorder="1" applyAlignment="1">
      <alignment vertical="center" wrapText="1"/>
    </xf>
    <xf numFmtId="0" fontId="35" fillId="0" borderId="27" xfId="2" applyFont="1" applyBorder="1" applyAlignment="1">
      <alignment horizontal="center" vertical="center" wrapText="1"/>
    </xf>
    <xf numFmtId="0" fontId="35" fillId="14" borderId="28" xfId="2" applyFont="1" applyFill="1" applyBorder="1" applyAlignment="1">
      <alignment horizontal="center" vertical="center" wrapText="1"/>
    </xf>
    <xf numFmtId="0" fontId="35" fillId="13" borderId="5" xfId="2" applyFont="1" applyFill="1" applyBorder="1" applyAlignment="1">
      <alignment horizontal="center" vertical="center" wrapText="1"/>
    </xf>
    <xf numFmtId="0" fontId="35" fillId="7" borderId="29" xfId="2" applyFont="1" applyFill="1" applyBorder="1" applyAlignment="1">
      <alignment horizontal="center" vertical="center" wrapText="1"/>
    </xf>
    <xf numFmtId="0" fontId="35" fillId="0" borderId="16" xfId="2" applyFont="1" applyBorder="1" applyAlignment="1">
      <alignment horizontal="center" vertical="center" wrapText="1"/>
    </xf>
    <xf numFmtId="0" fontId="35" fillId="0" borderId="30" xfId="2" applyFont="1" applyBorder="1" applyAlignment="1">
      <alignment vertical="center" wrapText="1"/>
    </xf>
    <xf numFmtId="49" fontId="35" fillId="7" borderId="30" xfId="2" applyNumberFormat="1" applyFont="1" applyFill="1" applyBorder="1" applyAlignment="1">
      <alignment horizontal="center" vertical="center" wrapText="1"/>
    </xf>
    <xf numFmtId="0" fontId="35" fillId="0" borderId="1" xfId="2" applyFont="1" applyBorder="1" applyAlignment="1">
      <alignment vertical="center" wrapText="1"/>
    </xf>
    <xf numFmtId="0" fontId="35" fillId="0" borderId="1" xfId="2" applyFont="1" applyBorder="1" applyAlignment="1">
      <alignment horizontal="center" vertical="center" wrapText="1"/>
    </xf>
    <xf numFmtId="0" fontId="35" fillId="14" borderId="32" xfId="2" applyFont="1" applyFill="1" applyBorder="1" applyAlignment="1">
      <alignment horizontal="center" vertical="center" wrapText="1"/>
    </xf>
    <xf numFmtId="0" fontId="35" fillId="13" borderId="22" xfId="2" applyFont="1" applyFill="1" applyBorder="1" applyAlignment="1">
      <alignment horizontal="center" vertical="center" wrapText="1"/>
    </xf>
    <xf numFmtId="0" fontId="35" fillId="0" borderId="33" xfId="2" applyFont="1" applyBorder="1" applyAlignment="1">
      <alignment horizontal="center" vertical="center" wrapText="1"/>
    </xf>
    <xf numFmtId="0" fontId="35" fillId="0" borderId="34" xfId="2" applyFont="1" applyBorder="1" applyAlignment="1">
      <alignment vertical="center" wrapText="1"/>
    </xf>
    <xf numFmtId="49" fontId="35" fillId="13" borderId="34" xfId="2" applyNumberFormat="1" applyFont="1" applyFill="1" applyBorder="1" applyAlignment="1">
      <alignment horizontal="center" vertical="center" wrapText="1"/>
    </xf>
    <xf numFmtId="0" fontId="35" fillId="14" borderId="1" xfId="2" applyFont="1" applyFill="1" applyBorder="1" applyAlignment="1">
      <alignment horizontal="center" vertical="center" wrapText="1"/>
    </xf>
    <xf numFmtId="0" fontId="35" fillId="14" borderId="27" xfId="2" applyFont="1" applyFill="1" applyBorder="1" applyAlignment="1">
      <alignment horizontal="center" vertical="center" wrapText="1"/>
    </xf>
    <xf numFmtId="0" fontId="35" fillId="0" borderId="27" xfId="2" applyFont="1" applyBorder="1" applyAlignment="1">
      <alignment vertical="center" wrapText="1"/>
    </xf>
    <xf numFmtId="49" fontId="35" fillId="14" borderId="27" xfId="2" applyNumberFormat="1" applyFont="1" applyFill="1" applyBorder="1" applyAlignment="1">
      <alignment horizontal="center" vertical="center" wrapText="1"/>
    </xf>
    <xf numFmtId="0" fontId="35" fillId="0" borderId="4" xfId="2" applyFont="1" applyBorder="1" applyAlignment="1">
      <alignment horizontal="center" vertical="center" wrapText="1"/>
    </xf>
    <xf numFmtId="0" fontId="35" fillId="0" borderId="32" xfId="2" applyFont="1" applyBorder="1" applyAlignment="1">
      <alignment horizontal="center" vertical="center" wrapText="1"/>
    </xf>
    <xf numFmtId="0" fontId="35" fillId="0" borderId="5" xfId="2" applyFont="1" applyBorder="1" applyAlignment="1">
      <alignment horizontal="center" vertical="center" wrapText="1"/>
    </xf>
    <xf numFmtId="0" fontId="35" fillId="0" borderId="39" xfId="2" applyFont="1" applyBorder="1" applyAlignment="1">
      <alignment horizontal="center" vertical="center" wrapText="1"/>
    </xf>
    <xf numFmtId="0" fontId="35" fillId="0" borderId="0" xfId="2" applyFont="1" applyAlignment="1">
      <alignment vertical="top" wrapText="1"/>
    </xf>
    <xf numFmtId="0" fontId="34" fillId="0" borderId="1" xfId="2" applyFont="1" applyBorder="1" applyAlignment="1">
      <alignment vertical="center" wrapText="1"/>
    </xf>
    <xf numFmtId="0" fontId="35" fillId="0" borderId="1" xfId="2" applyFont="1" applyBorder="1" applyAlignment="1">
      <alignment horizontal="center" vertical="center" textRotation="90" wrapText="1"/>
    </xf>
    <xf numFmtId="0" fontId="35" fillId="0" borderId="32" xfId="2" applyFont="1" applyBorder="1" applyAlignment="1">
      <alignment vertical="center" wrapText="1"/>
    </xf>
    <xf numFmtId="0" fontId="35" fillId="0" borderId="5" xfId="2" applyFont="1" applyBorder="1" applyAlignment="1">
      <alignment vertical="center" wrapText="1"/>
    </xf>
    <xf numFmtId="0" fontId="35" fillId="0" borderId="39" xfId="2" applyFont="1" applyBorder="1" applyAlignment="1">
      <alignment vertical="center" wrapText="1"/>
    </xf>
    <xf numFmtId="0" fontId="35" fillId="0" borderId="33" xfId="2" applyFont="1" applyBorder="1" applyAlignment="1">
      <alignment vertical="center" wrapText="1"/>
    </xf>
    <xf numFmtId="0" fontId="34" fillId="0" borderId="0" xfId="2" applyFont="1" applyAlignment="1">
      <alignment vertical="center" wrapText="1"/>
    </xf>
    <xf numFmtId="15" fontId="35" fillId="0" borderId="0" xfId="2" applyNumberFormat="1" applyFont="1" applyAlignment="1">
      <alignment horizontal="center" vertical="center" textRotation="90" wrapText="1"/>
    </xf>
    <xf numFmtId="0" fontId="35" fillId="0" borderId="0" xfId="2" applyFont="1" applyAlignment="1">
      <alignment vertical="center" wrapText="1"/>
    </xf>
    <xf numFmtId="0" fontId="36" fillId="0" borderId="0" xfId="2" applyFont="1" applyAlignment="1">
      <alignment vertical="center" wrapText="1"/>
    </xf>
    <xf numFmtId="0" fontId="35" fillId="0" borderId="0" xfId="2" applyFont="1"/>
    <xf numFmtId="0" fontId="17" fillId="0" borderId="0" xfId="0" applyFont="1"/>
    <xf numFmtId="0" fontId="8" fillId="0" borderId="0" xfId="2" applyAlignment="1">
      <alignment wrapText="1"/>
    </xf>
    <xf numFmtId="0" fontId="35" fillId="13" borderId="1" xfId="2" applyFont="1" applyFill="1" applyBorder="1" applyAlignment="1">
      <alignment horizontal="center" vertical="center" wrapText="1"/>
    </xf>
    <xf numFmtId="0" fontId="35" fillId="14" borderId="1" xfId="2" applyFont="1" applyFill="1" applyBorder="1" applyAlignment="1">
      <alignment horizontal="right" vertical="center" wrapText="1"/>
    </xf>
    <xf numFmtId="0" fontId="35" fillId="13" borderId="1" xfId="2" applyFont="1" applyFill="1" applyBorder="1" applyAlignment="1">
      <alignment horizontal="right" vertical="center" wrapText="1"/>
    </xf>
    <xf numFmtId="0" fontId="35" fillId="8" borderId="1" xfId="2" applyFont="1" applyFill="1" applyBorder="1" applyAlignment="1">
      <alignment horizontal="right" vertical="center" wrapText="1"/>
    </xf>
    <xf numFmtId="0" fontId="29" fillId="0" borderId="1" xfId="0" applyFont="1" applyBorder="1" applyAlignment="1">
      <alignment vertical="center" wrapText="1"/>
    </xf>
    <xf numFmtId="0" fontId="37" fillId="9" borderId="1" xfId="0" applyFont="1" applyFill="1" applyBorder="1"/>
    <xf numFmtId="0" fontId="29" fillId="0" borderId="0" xfId="0" applyFont="1" applyAlignment="1">
      <alignment vertical="center" wrapText="1"/>
    </xf>
    <xf numFmtId="0" fontId="21" fillId="0" borderId="0" xfId="2" applyFont="1"/>
    <xf numFmtId="0" fontId="9" fillId="0" borderId="0" xfId="0" applyFont="1" applyAlignment="1">
      <alignment wrapText="1"/>
    </xf>
    <xf numFmtId="0" fontId="38" fillId="0" borderId="0" xfId="0" applyFont="1" applyAlignment="1">
      <alignment horizontal="center"/>
    </xf>
    <xf numFmtId="49" fontId="35" fillId="0" borderId="0" xfId="2" applyNumberFormat="1" applyFont="1" applyAlignment="1">
      <alignment horizontal="center" vertical="center" wrapText="1"/>
    </xf>
    <xf numFmtId="0" fontId="25" fillId="0" borderId="1" xfId="0" applyFont="1" applyBorder="1" applyAlignment="1">
      <alignment horizontal="center"/>
    </xf>
    <xf numFmtId="49" fontId="38" fillId="14" borderId="1" xfId="2" applyNumberFormat="1" applyFont="1" applyFill="1" applyBorder="1" applyAlignment="1">
      <alignment horizontal="center" vertical="center" wrapText="1"/>
    </xf>
    <xf numFmtId="0" fontId="25" fillId="0" borderId="1" xfId="0" applyFont="1" applyBorder="1" applyAlignment="1">
      <alignment horizontal="center" vertical="center" wrapText="1"/>
    </xf>
    <xf numFmtId="49" fontId="38" fillId="13" borderId="1" xfId="2" applyNumberFormat="1" applyFont="1" applyFill="1" applyBorder="1" applyAlignment="1">
      <alignment horizontal="center" vertical="center" wrapText="1"/>
    </xf>
    <xf numFmtId="49" fontId="38" fillId="7" borderId="1" xfId="2" applyNumberFormat="1" applyFont="1" applyFill="1" applyBorder="1" applyAlignment="1">
      <alignment horizontal="center" vertical="center" wrapText="1"/>
    </xf>
    <xf numFmtId="0" fontId="38" fillId="0" borderId="1" xfId="0" applyFont="1" applyBorder="1" applyAlignment="1">
      <alignment horizontal="center"/>
    </xf>
    <xf numFmtId="49" fontId="38" fillId="8" borderId="1" xfId="2" applyNumberFormat="1" applyFont="1" applyFill="1" applyBorder="1" applyAlignment="1">
      <alignment horizontal="center" vertical="center" wrapText="1"/>
    </xf>
    <xf numFmtId="0" fontId="39" fillId="0" borderId="0" xfId="0" applyFont="1"/>
    <xf numFmtId="0" fontId="39" fillId="0" borderId="0" xfId="0" applyFont="1" applyAlignment="1">
      <alignment horizontal="center"/>
    </xf>
    <xf numFmtId="49" fontId="19" fillId="0" borderId="0" xfId="0" applyNumberFormat="1" applyFont="1" applyAlignment="1">
      <alignment horizontal="left" vertical="top"/>
    </xf>
    <xf numFmtId="49" fontId="0" fillId="0" borderId="0" xfId="0" applyNumberFormat="1" applyAlignment="1">
      <alignment horizontal="left" vertical="top" wrapText="1"/>
    </xf>
    <xf numFmtId="0" fontId="40" fillId="9" borderId="1" xfId="0" applyFont="1" applyFill="1" applyBorder="1"/>
    <xf numFmtId="0" fontId="41" fillId="0" borderId="1" xfId="0" applyFont="1" applyBorder="1" applyAlignment="1">
      <alignment vertical="center" wrapText="1"/>
    </xf>
    <xf numFmtId="0" fontId="28" fillId="0" borderId="1" xfId="0" applyFont="1" applyBorder="1" applyAlignment="1">
      <alignment vertical="top" wrapText="1"/>
    </xf>
    <xf numFmtId="0" fontId="10" fillId="15" borderId="1" xfId="0" applyFont="1" applyFill="1" applyBorder="1" applyAlignment="1">
      <alignment horizontal="center" vertical="top" wrapText="1"/>
    </xf>
    <xf numFmtId="1" fontId="11" fillId="0" borderId="1" xfId="0" applyNumberFormat="1" applyFont="1" applyBorder="1" applyAlignment="1">
      <alignment horizontal="center" vertical="center" wrapText="1"/>
    </xf>
    <xf numFmtId="0" fontId="42" fillId="0" borderId="1" xfId="0" applyFont="1" applyBorder="1" applyAlignment="1">
      <alignment horizontal="center" vertical="center" wrapText="1"/>
    </xf>
    <xf numFmtId="0" fontId="41" fillId="0" borderId="12" xfId="0" applyFont="1" applyBorder="1" applyAlignment="1">
      <alignment horizontal="left" vertical="center" wrapText="1"/>
    </xf>
    <xf numFmtId="0" fontId="41" fillId="0" borderId="1" xfId="0" applyFont="1" applyBorder="1" applyAlignment="1">
      <alignment horizontal="left" vertical="center" wrapText="1"/>
    </xf>
    <xf numFmtId="0" fontId="22" fillId="0" borderId="1" xfId="0" applyFont="1" applyBorder="1" applyAlignment="1">
      <alignment horizontal="left" vertical="center"/>
    </xf>
    <xf numFmtId="0" fontId="22" fillId="0" borderId="1" xfId="0" applyFont="1" applyBorder="1" applyAlignment="1">
      <alignment horizontal="left" vertical="center" wrapText="1"/>
    </xf>
    <xf numFmtId="0" fontId="19" fillId="0" borderId="0" xfId="0" applyFont="1"/>
    <xf numFmtId="0" fontId="43" fillId="3" borderId="0" xfId="0" applyFont="1" applyFill="1" applyAlignment="1">
      <alignment horizontal="left" vertical="center" wrapText="1"/>
    </xf>
    <xf numFmtId="0" fontId="43" fillId="3" borderId="9" xfId="0" applyFont="1" applyFill="1" applyBorder="1" applyAlignment="1">
      <alignment horizontal="left" vertical="center" wrapText="1"/>
    </xf>
    <xf numFmtId="0" fontId="44" fillId="0" borderId="0" xfId="0" applyFont="1"/>
    <xf numFmtId="0" fontId="46" fillId="0" borderId="0" xfId="0" applyFont="1"/>
    <xf numFmtId="17" fontId="46" fillId="0" borderId="0" xfId="0" applyNumberFormat="1" applyFont="1"/>
    <xf numFmtId="0" fontId="45" fillId="18" borderId="2" xfId="0" applyFont="1" applyFill="1" applyBorder="1" applyAlignment="1">
      <alignment wrapText="1"/>
    </xf>
    <xf numFmtId="0" fontId="45" fillId="18" borderId="22" xfId="0" applyFont="1" applyFill="1" applyBorder="1" applyAlignment="1">
      <alignment wrapText="1"/>
    </xf>
    <xf numFmtId="0" fontId="45" fillId="18" borderId="5" xfId="0" applyFont="1" applyFill="1" applyBorder="1" applyAlignment="1">
      <alignment wrapText="1"/>
    </xf>
    <xf numFmtId="0" fontId="47" fillId="19" borderId="1" xfId="0" applyFont="1" applyFill="1" applyBorder="1" applyAlignment="1">
      <alignment wrapText="1"/>
    </xf>
    <xf numFmtId="0" fontId="47" fillId="19" borderId="41" xfId="0" applyFont="1" applyFill="1" applyBorder="1" applyAlignment="1">
      <alignment wrapText="1"/>
    </xf>
    <xf numFmtId="0" fontId="47" fillId="20" borderId="1" xfId="0" applyFont="1" applyFill="1" applyBorder="1" applyAlignment="1">
      <alignment wrapText="1"/>
    </xf>
    <xf numFmtId="0" fontId="47" fillId="20" borderId="41" xfId="0" applyFont="1" applyFill="1" applyBorder="1" applyAlignment="1">
      <alignment wrapText="1"/>
    </xf>
    <xf numFmtId="0" fontId="47" fillId="21" borderId="41" xfId="0" applyFont="1" applyFill="1" applyBorder="1" applyAlignment="1">
      <alignment wrapText="1"/>
    </xf>
    <xf numFmtId="0" fontId="47" fillId="0" borderId="0" xfId="0" applyFont="1" applyAlignment="1">
      <alignment wrapText="1"/>
    </xf>
    <xf numFmtId="0" fontId="48" fillId="0" borderId="0" xfId="0" applyFont="1"/>
    <xf numFmtId="0" fontId="49" fillId="0" borderId="0" xfId="0" applyFont="1"/>
    <xf numFmtId="0" fontId="41" fillId="0" borderId="2" xfId="0" applyFont="1" applyBorder="1" applyAlignment="1">
      <alignment vertical="center" wrapText="1"/>
    </xf>
    <xf numFmtId="0" fontId="41" fillId="0" borderId="0" xfId="0" applyFont="1" applyAlignment="1">
      <alignment vertical="center" wrapText="1"/>
    </xf>
    <xf numFmtId="0" fontId="14" fillId="5" borderId="19" xfId="0" applyFont="1" applyFill="1" applyBorder="1" applyAlignment="1">
      <alignment horizontal="center" vertical="center" wrapText="1"/>
    </xf>
    <xf numFmtId="1" fontId="11" fillId="0" borderId="12" xfId="0" applyNumberFormat="1" applyFont="1" applyBorder="1" applyAlignment="1">
      <alignment horizontal="center" vertical="center" wrapText="1"/>
    </xf>
    <xf numFmtId="0" fontId="42" fillId="0" borderId="12" xfId="0" applyFont="1" applyBorder="1" applyAlignment="1">
      <alignment horizontal="center" vertical="center" wrapText="1"/>
    </xf>
    <xf numFmtId="0" fontId="22" fillId="15" borderId="0" xfId="0" applyFont="1" applyFill="1" applyAlignment="1">
      <alignment horizontal="left"/>
    </xf>
    <xf numFmtId="0" fontId="0" fillId="0" borderId="0" xfId="0" applyAlignment="1">
      <alignment horizontal="left"/>
    </xf>
    <xf numFmtId="0" fontId="40" fillId="0" borderId="0" xfId="0" applyFont="1"/>
    <xf numFmtId="0" fontId="41" fillId="0" borderId="0" xfId="0" applyFont="1" applyAlignment="1">
      <alignment horizontal="lef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7" fillId="0" borderId="0" xfId="0" applyFont="1"/>
    <xf numFmtId="0" fontId="7" fillId="0" borderId="0" xfId="0" applyFont="1" applyAlignment="1">
      <alignment wrapText="1"/>
    </xf>
    <xf numFmtId="49" fontId="38" fillId="14" borderId="1" xfId="3" applyNumberFormat="1" applyFont="1" applyFill="1" applyBorder="1" applyAlignment="1">
      <alignment horizontal="center" vertical="center" wrapText="1"/>
    </xf>
    <xf numFmtId="49" fontId="38" fillId="13" borderId="1" xfId="3" applyNumberFormat="1" applyFont="1" applyFill="1" applyBorder="1" applyAlignment="1">
      <alignment horizontal="center" vertical="center" wrapText="1"/>
    </xf>
    <xf numFmtId="49" fontId="38" fillId="7" borderId="1" xfId="3" applyNumberFormat="1" applyFont="1" applyFill="1" applyBorder="1" applyAlignment="1">
      <alignment horizontal="center" vertical="center" wrapText="1"/>
    </xf>
    <xf numFmtId="49" fontId="38" fillId="8" borderId="1" xfId="3" applyNumberFormat="1" applyFont="1" applyFill="1" applyBorder="1" applyAlignment="1">
      <alignment horizontal="center" vertical="center" wrapText="1"/>
    </xf>
    <xf numFmtId="0" fontId="35" fillId="0" borderId="0" xfId="3" applyFont="1" applyAlignment="1">
      <alignment vertical="center" wrapText="1"/>
    </xf>
    <xf numFmtId="49" fontId="35" fillId="0" borderId="0" xfId="3" applyNumberFormat="1" applyFont="1" applyAlignment="1">
      <alignment horizontal="center" vertical="center" wrapText="1"/>
    </xf>
    <xf numFmtId="49" fontId="19" fillId="0" borderId="0" xfId="0" applyNumberFormat="1" applyFont="1" applyAlignment="1">
      <alignment horizontal="right" wrapText="1"/>
    </xf>
    <xf numFmtId="0" fontId="6" fillId="0" borderId="0" xfId="0" applyFont="1" applyAlignment="1">
      <alignment wrapText="1"/>
    </xf>
    <xf numFmtId="0" fontId="6" fillId="0" borderId="0" xfId="0" applyFont="1"/>
    <xf numFmtId="0" fontId="14" fillId="8" borderId="1" xfId="0" applyFont="1" applyFill="1" applyBorder="1" applyAlignment="1">
      <alignment horizontal="center" vertical="center" wrapText="1"/>
    </xf>
    <xf numFmtId="0" fontId="22" fillId="0" borderId="1" xfId="0" applyFont="1" applyBorder="1" applyAlignment="1">
      <alignment horizontal="left"/>
    </xf>
    <xf numFmtId="49" fontId="38" fillId="14" borderId="1" xfId="4" applyNumberFormat="1" applyFont="1" applyFill="1" applyBorder="1" applyAlignment="1">
      <alignment horizontal="center" vertical="center" wrapText="1"/>
    </xf>
    <xf numFmtId="49" fontId="38" fillId="13" borderId="1" xfId="4" applyNumberFormat="1" applyFont="1" applyFill="1" applyBorder="1" applyAlignment="1">
      <alignment horizontal="center" vertical="center" wrapText="1"/>
    </xf>
    <xf numFmtId="49" fontId="38" fillId="7" borderId="1" xfId="4" applyNumberFormat="1" applyFont="1" applyFill="1" applyBorder="1" applyAlignment="1">
      <alignment horizontal="center" vertical="center" wrapText="1"/>
    </xf>
    <xf numFmtId="49" fontId="38" fillId="8" borderId="1" xfId="4" applyNumberFormat="1" applyFont="1" applyFill="1" applyBorder="1" applyAlignment="1">
      <alignment horizontal="center" vertical="center" wrapText="1"/>
    </xf>
    <xf numFmtId="0" fontId="35" fillId="0" borderId="0" xfId="4" applyFont="1" applyAlignment="1">
      <alignment vertical="center" wrapText="1"/>
    </xf>
    <xf numFmtId="49" fontId="35" fillId="0" borderId="0" xfId="4" applyNumberFormat="1" applyFont="1" applyAlignment="1">
      <alignment horizontal="center" vertical="center" wrapText="1"/>
    </xf>
    <xf numFmtId="0" fontId="26" fillId="0" borderId="1" xfId="0" applyFont="1" applyBorder="1" applyAlignment="1">
      <alignment horizontal="left" vertical="top" wrapText="1"/>
    </xf>
    <xf numFmtId="0" fontId="26" fillId="0" borderId="1" xfId="0" applyFont="1" applyBorder="1" applyAlignment="1">
      <alignment vertical="top" wrapText="1"/>
    </xf>
    <xf numFmtId="0" fontId="50" fillId="0" borderId="1" xfId="0" applyFont="1" applyBorder="1" applyAlignment="1">
      <alignment horizontal="left" vertical="top" wrapText="1"/>
    </xf>
    <xf numFmtId="0" fontId="50" fillId="0" borderId="1" xfId="0" applyFont="1" applyBorder="1" applyAlignment="1">
      <alignment vertical="top" wrapText="1"/>
    </xf>
    <xf numFmtId="0" fontId="26" fillId="0" borderId="1" xfId="2" applyFont="1" applyBorder="1" applyAlignment="1">
      <alignment vertical="top" wrapText="1"/>
    </xf>
    <xf numFmtId="0" fontId="26" fillId="0" borderId="0" xfId="2" applyFont="1" applyAlignment="1">
      <alignment vertical="top" wrapText="1"/>
    </xf>
    <xf numFmtId="0" fontId="28" fillId="0" borderId="11" xfId="0" applyFont="1" applyBorder="1"/>
    <xf numFmtId="0" fontId="28" fillId="0" borderId="0" xfId="0" applyFont="1"/>
    <xf numFmtId="0" fontId="28" fillId="0" borderId="40" xfId="0" applyFont="1" applyBorder="1"/>
    <xf numFmtId="0" fontId="28" fillId="0" borderId="41" xfId="0" applyFont="1" applyBorder="1"/>
    <xf numFmtId="0" fontId="28" fillId="0" borderId="11" xfId="0" applyFont="1" applyBorder="1" applyAlignment="1">
      <alignment wrapText="1"/>
    </xf>
    <xf numFmtId="0" fontId="23" fillId="0" borderId="42" xfId="0" applyFont="1" applyBorder="1" applyAlignment="1">
      <alignment wrapText="1"/>
    </xf>
    <xf numFmtId="0" fontId="23" fillId="0" borderId="13" xfId="0" applyFont="1" applyBorder="1" applyAlignment="1">
      <alignment wrapText="1"/>
    </xf>
    <xf numFmtId="0" fontId="28" fillId="0" borderId="41" xfId="0" applyFont="1" applyBorder="1" applyAlignment="1">
      <alignment wrapText="1"/>
    </xf>
    <xf numFmtId="0" fontId="28" fillId="0" borderId="43" xfId="0" applyFont="1" applyBorder="1"/>
    <xf numFmtId="0" fontId="28" fillId="0" borderId="40" xfId="0" applyFont="1" applyBorder="1" applyAlignment="1">
      <alignment wrapText="1"/>
    </xf>
    <xf numFmtId="0" fontId="23" fillId="0" borderId="44" xfId="0" applyFont="1" applyBorder="1" applyAlignment="1">
      <alignment wrapText="1"/>
    </xf>
    <xf numFmtId="0" fontId="28" fillId="0" borderId="43" xfId="0" applyFont="1" applyBorder="1" applyAlignment="1">
      <alignment wrapText="1"/>
    </xf>
    <xf numFmtId="0" fontId="28" fillId="0" borderId="42" xfId="0" applyFont="1" applyBorder="1" applyAlignment="1">
      <alignment wrapText="1"/>
    </xf>
    <xf numFmtId="0" fontId="23" fillId="0" borderId="0" xfId="0" applyFont="1" applyAlignment="1">
      <alignment wrapText="1"/>
    </xf>
    <xf numFmtId="0" fontId="28" fillId="0" borderId="8" xfId="0" applyFont="1" applyBorder="1"/>
    <xf numFmtId="16" fontId="23" fillId="21" borderId="0" xfId="0" applyNumberFormat="1" applyFont="1" applyFill="1" applyAlignment="1">
      <alignment wrapText="1"/>
    </xf>
    <xf numFmtId="16" fontId="23" fillId="22" borderId="0" xfId="0" applyNumberFormat="1" applyFont="1" applyFill="1" applyAlignment="1">
      <alignment wrapText="1"/>
    </xf>
    <xf numFmtId="16" fontId="23" fillId="19" borderId="0" xfId="0" applyNumberFormat="1" applyFont="1" applyFill="1" applyAlignment="1">
      <alignment wrapText="1"/>
    </xf>
    <xf numFmtId="49" fontId="51" fillId="5" borderId="3" xfId="0" applyNumberFormat="1" applyFont="1" applyFill="1" applyBorder="1" applyAlignment="1">
      <alignment horizontal="center" vertical="center" wrapText="1"/>
    </xf>
    <xf numFmtId="49" fontId="51" fillId="23" borderId="3" xfId="0" applyNumberFormat="1" applyFont="1" applyFill="1" applyBorder="1" applyAlignment="1">
      <alignment horizontal="center" vertical="center" wrapText="1"/>
    </xf>
    <xf numFmtId="49" fontId="14" fillId="23" borderId="3" xfId="0" applyNumberFormat="1" applyFont="1" applyFill="1" applyBorder="1" applyAlignment="1">
      <alignment horizontal="center" vertical="center" wrapText="1"/>
    </xf>
    <xf numFmtId="0" fontId="5" fillId="0" borderId="0" xfId="0" applyFont="1"/>
    <xf numFmtId="0" fontId="5" fillId="0" borderId="0" xfId="0" applyFont="1" applyAlignment="1">
      <alignment wrapText="1"/>
    </xf>
    <xf numFmtId="49" fontId="38" fillId="14" borderId="1" xfId="5" applyNumberFormat="1" applyFont="1" applyFill="1" applyBorder="1" applyAlignment="1">
      <alignment horizontal="center" vertical="center" wrapText="1"/>
    </xf>
    <xf numFmtId="49" fontId="38" fillId="13" borderId="1" xfId="5" applyNumberFormat="1" applyFont="1" applyFill="1" applyBorder="1" applyAlignment="1">
      <alignment horizontal="center" vertical="center" wrapText="1"/>
    </xf>
    <xf numFmtId="49" fontId="38" fillId="7" borderId="1" xfId="5" applyNumberFormat="1" applyFont="1" applyFill="1" applyBorder="1" applyAlignment="1">
      <alignment horizontal="center" vertical="center" wrapText="1"/>
    </xf>
    <xf numFmtId="49" fontId="38" fillId="8" borderId="1" xfId="5" applyNumberFormat="1" applyFont="1" applyFill="1" applyBorder="1" applyAlignment="1">
      <alignment horizontal="center" vertical="center" wrapText="1"/>
    </xf>
    <xf numFmtId="0" fontId="35" fillId="0" borderId="0" xfId="5" applyFont="1" applyAlignment="1">
      <alignment vertical="center" wrapText="1"/>
    </xf>
    <xf numFmtId="49" fontId="35" fillId="0" borderId="0" xfId="5" applyNumberFormat="1" applyFont="1" applyAlignment="1">
      <alignment horizontal="center" vertical="center" wrapText="1"/>
    </xf>
    <xf numFmtId="0" fontId="4" fillId="0" borderId="0" xfId="0" applyFont="1" applyAlignment="1">
      <alignment vertical="top" wrapText="1"/>
    </xf>
    <xf numFmtId="0" fontId="4" fillId="0" borderId="1" xfId="0" applyFont="1" applyBorder="1" applyAlignment="1">
      <alignment vertical="top" wrapText="1"/>
    </xf>
    <xf numFmtId="17" fontId="55" fillId="0" borderId="1" xfId="0" applyNumberFormat="1" applyFont="1" applyBorder="1" applyAlignment="1">
      <alignment horizontal="left" vertical="top" wrapText="1"/>
    </xf>
    <xf numFmtId="0" fontId="4" fillId="0" borderId="0" xfId="0" applyFont="1"/>
    <xf numFmtId="14" fontId="4" fillId="0" borderId="11" xfId="0" applyNumberFormat="1" applyFont="1" applyBorder="1"/>
    <xf numFmtId="0" fontId="4" fillId="0" borderId="0" xfId="0" applyFont="1" applyAlignment="1">
      <alignment wrapText="1"/>
    </xf>
    <xf numFmtId="0" fontId="4" fillId="0" borderId="1" xfId="0" applyFont="1" applyBorder="1"/>
    <xf numFmtId="0" fontId="4" fillId="0" borderId="1" xfId="0" applyFont="1" applyBorder="1" applyAlignment="1">
      <alignment horizont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wrapText="1"/>
    </xf>
    <xf numFmtId="0" fontId="4" fillId="0" borderId="8" xfId="0" applyFont="1" applyBorder="1"/>
    <xf numFmtId="0" fontId="4" fillId="0" borderId="1" xfId="0" applyFont="1" applyBorder="1" applyAlignment="1">
      <alignment horizontal="left" vertical="top" wrapText="1"/>
    </xf>
    <xf numFmtId="0" fontId="2" fillId="0" borderId="1" xfId="0" applyFont="1" applyBorder="1" applyAlignment="1">
      <alignment vertical="top" wrapText="1"/>
    </xf>
    <xf numFmtId="0" fontId="28" fillId="0" borderId="1" xfId="0" applyFont="1" applyBorder="1" applyAlignment="1">
      <alignment horizontal="left" vertical="top" wrapText="1"/>
    </xf>
    <xf numFmtId="0" fontId="22" fillId="0" borderId="1" xfId="0" applyFont="1" applyBorder="1" applyAlignment="1">
      <alignment horizontal="left" vertical="top"/>
    </xf>
    <xf numFmtId="0" fontId="3" fillId="0" borderId="1" xfId="0" applyFont="1" applyBorder="1" applyAlignment="1">
      <alignment horizontal="left" vertical="top" wrapText="1"/>
    </xf>
    <xf numFmtId="0" fontId="2" fillId="0" borderId="1" xfId="0" applyFont="1" applyBorder="1" applyAlignment="1">
      <alignment horizontal="left" vertical="top" wrapText="1"/>
    </xf>
    <xf numFmtId="0" fontId="28" fillId="0" borderId="0" xfId="0" applyFont="1" applyAlignment="1">
      <alignment vertical="top" wrapText="1"/>
    </xf>
    <xf numFmtId="0" fontId="0" fillId="0" borderId="0" xfId="0" applyAlignment="1">
      <alignment vertical="top"/>
    </xf>
    <xf numFmtId="0" fontId="11" fillId="0" borderId="1" xfId="0" applyFont="1" applyBorder="1" applyAlignment="1">
      <alignment vertical="top" wrapText="1"/>
    </xf>
    <xf numFmtId="0" fontId="26" fillId="0" borderId="0" xfId="0" applyFont="1" applyAlignment="1">
      <alignment vertical="top" wrapText="1"/>
    </xf>
    <xf numFmtId="0" fontId="46" fillId="0" borderId="0" xfId="0" applyFont="1" applyAlignment="1">
      <alignment vertical="top" wrapText="1"/>
    </xf>
    <xf numFmtId="0" fontId="4" fillId="0" borderId="1" xfId="0" applyFont="1" applyBorder="1" applyAlignment="1">
      <alignment vertical="center" wrapText="1"/>
    </xf>
    <xf numFmtId="0" fontId="4" fillId="0" borderId="0" xfId="0" applyFont="1" applyAlignment="1">
      <alignment vertical="center"/>
    </xf>
    <xf numFmtId="0" fontId="9" fillId="0" borderId="0" xfId="0" applyFont="1" applyAlignment="1">
      <alignment vertical="center"/>
    </xf>
    <xf numFmtId="0" fontId="2" fillId="0" borderId="0" xfId="0" applyFont="1" applyAlignment="1">
      <alignment vertical="top" wrapText="1"/>
    </xf>
    <xf numFmtId="0" fontId="14" fillId="3" borderId="0" xfId="0" applyFont="1" applyFill="1" applyAlignment="1">
      <alignment horizontal="left" vertical="center" wrapText="1"/>
    </xf>
    <xf numFmtId="0" fontId="14" fillId="3" borderId="9" xfId="0" applyFont="1" applyFill="1" applyBorder="1" applyAlignment="1">
      <alignment horizontal="left" vertical="center" wrapText="1"/>
    </xf>
    <xf numFmtId="0" fontId="14" fillId="3" borderId="10" xfId="0" applyFont="1" applyFill="1" applyBorder="1" applyAlignment="1">
      <alignment horizontal="left" vertical="center" wrapText="1"/>
    </xf>
    <xf numFmtId="0" fontId="14" fillId="3" borderId="11" xfId="0" applyFont="1" applyFill="1" applyBorder="1" applyAlignment="1">
      <alignment horizontal="left"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22" fillId="15" borderId="1" xfId="0" applyFont="1" applyFill="1" applyBorder="1" applyAlignment="1">
      <alignment horizontal="left"/>
    </xf>
    <xf numFmtId="0" fontId="22" fillId="15" borderId="12" xfId="0" applyFont="1" applyFill="1" applyBorder="1" applyAlignment="1">
      <alignment horizontal="left"/>
    </xf>
    <xf numFmtId="0" fontId="22" fillId="15" borderId="13" xfId="0" applyFont="1" applyFill="1" applyBorder="1" applyAlignment="1">
      <alignment horizontal="left"/>
    </xf>
    <xf numFmtId="0" fontId="22" fillId="15" borderId="5" xfId="0" applyFont="1" applyFill="1" applyBorder="1" applyAlignment="1">
      <alignment horizontal="left"/>
    </xf>
    <xf numFmtId="0" fontId="52" fillId="16" borderId="45" xfId="0" applyFont="1" applyFill="1" applyBorder="1" applyAlignment="1">
      <alignment horizontal="left" vertical="top" wrapText="1"/>
    </xf>
    <xf numFmtId="0" fontId="52" fillId="16" borderId="44" xfId="0" applyFont="1" applyFill="1" applyBorder="1" applyAlignment="1">
      <alignment horizontal="left" vertical="top" wrapText="1"/>
    </xf>
    <xf numFmtId="0" fontId="52" fillId="16" borderId="12" xfId="0" applyFont="1" applyFill="1" applyBorder="1" applyAlignment="1">
      <alignment horizontal="left" vertical="top" wrapText="1"/>
    </xf>
    <xf numFmtId="0" fontId="52" fillId="16" borderId="13" xfId="0" applyFont="1" applyFill="1" applyBorder="1" applyAlignment="1">
      <alignment horizontal="left" vertical="top" wrapText="1"/>
    </xf>
    <xf numFmtId="49" fontId="19" fillId="0" borderId="0" xfId="0" applyNumberFormat="1" applyFont="1" applyAlignment="1">
      <alignment horizontal="right" wrapText="1"/>
    </xf>
    <xf numFmtId="0" fontId="12" fillId="2" borderId="0" xfId="0" applyFont="1" applyFill="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vertical="center" wrapText="1"/>
    </xf>
    <xf numFmtId="0" fontId="14" fillId="3" borderId="1" xfId="0" applyFont="1" applyFill="1" applyBorder="1" applyAlignment="1">
      <alignment horizontal="left" vertical="center" wrapText="1"/>
    </xf>
    <xf numFmtId="0" fontId="52" fillId="16" borderId="5" xfId="0" applyFont="1" applyFill="1" applyBorder="1" applyAlignment="1">
      <alignment horizontal="left" vertical="top" wrapText="1"/>
    </xf>
    <xf numFmtId="0" fontId="52" fillId="16" borderId="42" xfId="0" applyFont="1" applyFill="1" applyBorder="1" applyAlignment="1">
      <alignment horizontal="left" vertical="top" wrapText="1"/>
    </xf>
    <xf numFmtId="0" fontId="52" fillId="16" borderId="26" xfId="0" applyFont="1" applyFill="1" applyBorder="1" applyAlignment="1">
      <alignment horizontal="left" vertical="top" wrapText="1"/>
    </xf>
    <xf numFmtId="0" fontId="52" fillId="16" borderId="46" xfId="0" applyFont="1" applyFill="1" applyBorder="1" applyAlignment="1">
      <alignment horizontal="left" vertical="top" wrapText="1"/>
    </xf>
    <xf numFmtId="0" fontId="52" fillId="16" borderId="22" xfId="0" applyFont="1" applyFill="1" applyBorder="1" applyAlignment="1">
      <alignment horizontal="left" vertical="top" wrapText="1"/>
    </xf>
    <xf numFmtId="164" fontId="33" fillId="0" borderId="0" xfId="2" applyNumberFormat="1" applyFont="1" applyAlignment="1">
      <alignment horizontal="left"/>
    </xf>
    <xf numFmtId="164" fontId="8" fillId="0" borderId="0" xfId="2" applyNumberFormat="1" applyAlignment="1">
      <alignment horizontal="left"/>
    </xf>
    <xf numFmtId="0" fontId="34" fillId="0" borderId="2" xfId="2" applyFont="1" applyBorder="1" applyAlignment="1">
      <alignment horizontal="center" vertical="center" wrapText="1"/>
    </xf>
    <xf numFmtId="0" fontId="34" fillId="0" borderId="12" xfId="2" applyFont="1" applyBorder="1" applyAlignment="1">
      <alignment horizontal="left"/>
    </xf>
    <xf numFmtId="0" fontId="34" fillId="0" borderId="13" xfId="2" applyFont="1" applyBorder="1" applyAlignment="1">
      <alignment horizontal="left"/>
    </xf>
    <xf numFmtId="0" fontId="34" fillId="0" borderId="5" xfId="2" applyFont="1" applyBorder="1" applyAlignment="1">
      <alignment horizontal="left"/>
    </xf>
    <xf numFmtId="0" fontId="8" fillId="0" borderId="12" xfId="2" applyBorder="1" applyAlignment="1">
      <alignment horizontal="center"/>
    </xf>
    <xf numFmtId="0" fontId="8" fillId="0" borderId="13" xfId="2" applyBorder="1" applyAlignment="1">
      <alignment horizontal="center"/>
    </xf>
    <xf numFmtId="0" fontId="8" fillId="0" borderId="5" xfId="2" applyBorder="1" applyAlignment="1">
      <alignment horizontal="center"/>
    </xf>
    <xf numFmtId="0" fontId="36" fillId="0" borderId="12" xfId="2" applyFont="1" applyBorder="1" applyAlignment="1">
      <alignment horizontal="left" vertical="center" wrapText="1"/>
    </xf>
    <xf numFmtId="0" fontId="36" fillId="0" borderId="5" xfId="2" applyFont="1" applyBorder="1" applyAlignment="1">
      <alignment horizontal="left" vertical="center" wrapText="1"/>
    </xf>
    <xf numFmtId="0" fontId="35" fillId="0" borderId="26" xfId="2" applyFont="1" applyBorder="1" applyAlignment="1">
      <alignment horizontal="left" vertical="top" wrapText="1"/>
    </xf>
    <xf numFmtId="0" fontId="35" fillId="0" borderId="22" xfId="2" applyFont="1" applyBorder="1" applyAlignment="1">
      <alignment horizontal="left" vertical="top" wrapText="1"/>
    </xf>
    <xf numFmtId="0" fontId="35" fillId="0" borderId="14" xfId="2" applyFont="1" applyBorder="1" applyAlignment="1">
      <alignment horizontal="left" vertical="top" wrapText="1"/>
    </xf>
    <xf numFmtId="0" fontId="35" fillId="0" borderId="31" xfId="2" applyFont="1" applyBorder="1" applyAlignment="1">
      <alignment horizontal="left" vertical="top" wrapText="1"/>
    </xf>
    <xf numFmtId="0" fontId="35" fillId="0" borderId="35" xfId="2" applyFont="1" applyBorder="1" applyAlignment="1">
      <alignment horizontal="left" vertical="top" wrapText="1"/>
    </xf>
    <xf numFmtId="0" fontId="35" fillId="0" borderId="36" xfId="2" applyFont="1" applyBorder="1" applyAlignment="1">
      <alignment horizontal="left" vertical="top" wrapText="1"/>
    </xf>
    <xf numFmtId="0" fontId="35" fillId="0" borderId="37" xfId="2" applyFont="1" applyBorder="1" applyAlignment="1">
      <alignment horizontal="left" vertical="top" wrapText="1"/>
    </xf>
    <xf numFmtId="0" fontId="35" fillId="0" borderId="38" xfId="2" applyFont="1" applyBorder="1" applyAlignment="1">
      <alignment horizontal="left" vertical="top" wrapText="1"/>
    </xf>
    <xf numFmtId="165" fontId="30" fillId="0" borderId="0" xfId="1" applyNumberFormat="1" applyFont="1" applyAlignment="1">
      <alignment horizontal="center" vertical="top" wrapText="1"/>
    </xf>
    <xf numFmtId="0" fontId="45" fillId="17" borderId="0" xfId="0" applyFont="1" applyFill="1" applyAlignment="1">
      <alignment wrapText="1"/>
    </xf>
    <xf numFmtId="0" fontId="45" fillId="17" borderId="9" xfId="0" applyFont="1" applyFill="1" applyBorder="1" applyAlignment="1">
      <alignment wrapText="1"/>
    </xf>
    <xf numFmtId="0" fontId="45" fillId="17" borderId="10" xfId="0" applyFont="1" applyFill="1" applyBorder="1" applyAlignment="1">
      <alignment wrapText="1"/>
    </xf>
    <xf numFmtId="0" fontId="45" fillId="17" borderId="11" xfId="0" applyFont="1" applyFill="1" applyBorder="1" applyAlignment="1">
      <alignment wrapText="1"/>
    </xf>
    <xf numFmtId="0" fontId="47" fillId="0" borderId="6" xfId="0" applyFont="1" applyBorder="1" applyAlignment="1">
      <alignment wrapText="1"/>
    </xf>
    <xf numFmtId="0" fontId="47" fillId="0" borderId="7" xfId="0" applyFont="1" applyBorder="1" applyAlignment="1">
      <alignment wrapText="1"/>
    </xf>
    <xf numFmtId="0" fontId="0" fillId="0" borderId="0" xfId="0"/>
    <xf numFmtId="0" fontId="14" fillId="8" borderId="1" xfId="0" applyFont="1" applyFill="1" applyBorder="1" applyAlignment="1">
      <alignment horizontal="center" vertical="center" wrapText="1"/>
    </xf>
    <xf numFmtId="0" fontId="1" fillId="0" borderId="41" xfId="0" applyFont="1" applyBorder="1" applyAlignment="1">
      <alignment vertical="center"/>
    </xf>
    <xf numFmtId="0" fontId="1" fillId="0" borderId="41" xfId="0" applyFont="1" applyBorder="1" applyAlignment="1">
      <alignment vertical="center" wrapText="1"/>
    </xf>
    <xf numFmtId="0" fontId="1" fillId="0" borderId="41" xfId="0" applyFont="1" applyBorder="1"/>
  </cellXfs>
  <cellStyles count="7">
    <cellStyle name="Normal" xfId="0" builtinId="0"/>
    <cellStyle name="Normal 2" xfId="1" xr:uid="{A5F4974C-1DE0-4822-8AB1-A9CDB9D0D5B8}"/>
    <cellStyle name="Normal 4 2" xfId="2" xr:uid="{9655E26B-01DE-4A9B-9C96-7FFCB32CB187}"/>
    <cellStyle name="Normal 4 2 2" xfId="3" xr:uid="{27CD5BE8-C278-4E1E-9E4B-C61CB4330481}"/>
    <cellStyle name="Normal 4 2 3" xfId="4" xr:uid="{F450ABE0-0A94-4369-B281-5009C3CE7D15}"/>
    <cellStyle name="Normal 4 2 4" xfId="5" xr:uid="{AF6BEA35-A410-4994-8455-0116646C2F0E}"/>
    <cellStyle name="Normal 4 2 5" xfId="6" xr:uid="{77122181-B22E-4B37-933F-6F086E58347B}"/>
  </cellStyles>
  <dxfs count="88">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s>
  <tableStyles count="0" defaultTableStyle="TableStyleMedium2" defaultPivotStyle="PivotStyleLight16"/>
  <colors>
    <mruColors>
      <color rgb="FFFF9900"/>
      <color rgb="FFFFFF99"/>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Risk Appetite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pieChart>
        <c:varyColors val="1"/>
        <c:ser>
          <c:idx val="0"/>
          <c:order val="0"/>
          <c:tx>
            <c:strRef>
              <c:f>'SLC Board Risk Appetite'!$I$1</c:f>
              <c:strCache>
                <c:ptCount val="1"/>
                <c:pt idx="0">
                  <c:v>Count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509-4A11-BF02-C59B8BB59FA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509-4A11-BF02-C59B8BB59FA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509-4A11-BF02-C59B8BB59FA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509-4A11-BF02-C59B8BB59FA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509-4A11-BF02-C59B8BB59FAE}"/>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509-4A11-BF02-C59B8BB59FAE}"/>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566F-463F-A52D-5B9CB7B6A81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566F-463F-A52D-5B9CB7B6A81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566F-463F-A52D-5B9CB7B6A81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566F-463F-A52D-5B9CB7B6A816}"/>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566F-463F-A52D-5B9CB7B6A816}"/>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566F-463F-A52D-5B9CB7B6A816}"/>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566F-463F-A52D-5B9CB7B6A816}"/>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566F-463F-A52D-5B9CB7B6A816}"/>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566F-463F-A52D-5B9CB7B6A816}"/>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1F-0D8D-4EDC-A79D-F15C9E74E188}"/>
              </c:ext>
            </c:extLst>
          </c:dPt>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'SLC Board Risk Appetite'!$H$2:$H$17</c:f>
              <c:strCache>
                <c:ptCount val="6"/>
                <c:pt idx="0">
                  <c:v>Averse</c:v>
                </c:pt>
                <c:pt idx="1">
                  <c:v>Minimal</c:v>
                </c:pt>
                <c:pt idx="2">
                  <c:v>Cautious</c:v>
                </c:pt>
                <c:pt idx="3">
                  <c:v>Balanced</c:v>
                </c:pt>
                <c:pt idx="4">
                  <c:v>Open</c:v>
                </c:pt>
                <c:pt idx="5">
                  <c:v>Eager</c:v>
                </c:pt>
              </c:strCache>
            </c:strRef>
          </c:cat>
          <c:val>
            <c:numRef>
              <c:f>'SLC Board Risk Appetite'!$I$2:$I$17</c:f>
              <c:numCache>
                <c:formatCode>General</c:formatCode>
                <c:ptCount val="16"/>
                <c:pt idx="0">
                  <c:v>0</c:v>
                </c:pt>
                <c:pt idx="1">
                  <c:v>2</c:v>
                </c:pt>
                <c:pt idx="2">
                  <c:v>5</c:v>
                </c:pt>
                <c:pt idx="3">
                  <c:v>0</c:v>
                </c:pt>
                <c:pt idx="4">
                  <c:v>5</c:v>
                </c:pt>
                <c:pt idx="5">
                  <c:v>1</c:v>
                </c:pt>
              </c:numCache>
            </c:numRef>
          </c:val>
          <c:extLst>
            <c:ext xmlns:c16="http://schemas.microsoft.com/office/drawing/2014/chart" uri="{C3380CC4-5D6E-409C-BE32-E72D297353CC}">
              <c16:uniqueId val="{00000002-5015-4628-B4F6-29BBF91A5377}"/>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13</xdr:col>
      <xdr:colOff>971550</xdr:colOff>
      <xdr:row>2</xdr:row>
      <xdr:rowOff>123825</xdr:rowOff>
    </xdr:from>
    <xdr:ext cx="184731" cy="264560"/>
    <xdr:sp macro="" textlink="">
      <xdr:nvSpPr>
        <xdr:cNvPr id="3" name="TextBox 2">
          <a:extLst>
            <a:ext uri="{FF2B5EF4-FFF2-40B4-BE49-F238E27FC236}">
              <a16:creationId xmlns:a16="http://schemas.microsoft.com/office/drawing/2014/main" id="{611A13BB-FD92-4FD6-8C9E-00097428F943}"/>
            </a:ext>
          </a:extLst>
        </xdr:cNvPr>
        <xdr:cNvSpPr txBox="1"/>
      </xdr:nvSpPr>
      <xdr:spPr>
        <a:xfrm>
          <a:off x="10115550"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361083</xdr:colOff>
      <xdr:row>21</xdr:row>
      <xdr:rowOff>9093</xdr:rowOff>
    </xdr:from>
    <xdr:to>
      <xdr:col>4</xdr:col>
      <xdr:colOff>959459</xdr:colOff>
      <xdr:row>28</xdr:row>
      <xdr:rowOff>46079</xdr:rowOff>
    </xdr:to>
    <xdr:graphicFrame macro="">
      <xdr:nvGraphicFramePr>
        <xdr:cNvPr id="4" name="Chart 1">
          <a:extLst>
            <a:ext uri="{FF2B5EF4-FFF2-40B4-BE49-F238E27FC236}">
              <a16:creationId xmlns:a16="http://schemas.microsoft.com/office/drawing/2014/main" id="{1900A256-754A-6102-5712-297CD730C41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102613</xdr:colOff>
      <xdr:row>5</xdr:row>
      <xdr:rowOff>788894</xdr:rowOff>
    </xdr:from>
    <xdr:to>
      <xdr:col>5</xdr:col>
      <xdr:colOff>540764</xdr:colOff>
      <xdr:row>5</xdr:row>
      <xdr:rowOff>1055594</xdr:rowOff>
    </xdr:to>
    <xdr:sp macro="" textlink="">
      <xdr:nvSpPr>
        <xdr:cNvPr id="12" name="Oval 27">
          <a:extLst>
            <a:ext uri="{FF2B5EF4-FFF2-40B4-BE49-F238E27FC236}">
              <a16:creationId xmlns:a16="http://schemas.microsoft.com/office/drawing/2014/main" id="{B1ECC3C0-5B0F-4982-BAD4-BACF65FC749B}"/>
            </a:ext>
          </a:extLst>
        </xdr:cNvPr>
        <xdr:cNvSpPr>
          <a:spLocks noChangeArrowheads="1"/>
        </xdr:cNvSpPr>
      </xdr:nvSpPr>
      <xdr:spPr bwMode="auto">
        <a:xfrm>
          <a:off x="7021573" y="2815814"/>
          <a:ext cx="438151" cy="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K</a:t>
          </a:r>
        </a:p>
      </xdr:txBody>
    </xdr:sp>
    <xdr:clientData/>
  </xdr:twoCellAnchor>
  <xdr:twoCellAnchor>
    <xdr:from>
      <xdr:col>5</xdr:col>
      <xdr:colOff>787400</xdr:colOff>
      <xdr:row>5</xdr:row>
      <xdr:rowOff>765522</xdr:rowOff>
    </xdr:from>
    <xdr:to>
      <xdr:col>5</xdr:col>
      <xdr:colOff>1225551</xdr:colOff>
      <xdr:row>5</xdr:row>
      <xdr:rowOff>1032222</xdr:rowOff>
    </xdr:to>
    <xdr:sp macro="" textlink="">
      <xdr:nvSpPr>
        <xdr:cNvPr id="18" name="Oval 27">
          <a:extLst>
            <a:ext uri="{FF2B5EF4-FFF2-40B4-BE49-F238E27FC236}">
              <a16:creationId xmlns:a16="http://schemas.microsoft.com/office/drawing/2014/main" id="{48A301B5-5243-4BCB-BF9F-50C871BDBB61}"/>
            </a:ext>
          </a:extLst>
        </xdr:cNvPr>
        <xdr:cNvSpPr>
          <a:spLocks noChangeArrowheads="1"/>
        </xdr:cNvSpPr>
      </xdr:nvSpPr>
      <xdr:spPr bwMode="auto">
        <a:xfrm>
          <a:off x="7706360" y="2822922"/>
          <a:ext cx="438151" cy="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L</a:t>
          </a:r>
        </a:p>
      </xdr:txBody>
    </xdr:sp>
    <xdr:clientData/>
  </xdr:twoCellAnchor>
  <xdr:twoCellAnchor>
    <xdr:from>
      <xdr:col>5</xdr:col>
      <xdr:colOff>720352</xdr:colOff>
      <xdr:row>4</xdr:row>
      <xdr:rowOff>131295</xdr:rowOff>
    </xdr:from>
    <xdr:to>
      <xdr:col>5</xdr:col>
      <xdr:colOff>1139825</xdr:colOff>
      <xdr:row>4</xdr:row>
      <xdr:rowOff>560293</xdr:rowOff>
    </xdr:to>
    <xdr:sp macro="" textlink="">
      <xdr:nvSpPr>
        <xdr:cNvPr id="55" name="Oval 1">
          <a:extLst>
            <a:ext uri="{FF2B5EF4-FFF2-40B4-BE49-F238E27FC236}">
              <a16:creationId xmlns:a16="http://schemas.microsoft.com/office/drawing/2014/main" id="{D06B7D2A-9176-75BD-0870-422FB4CEE695}"/>
            </a:ext>
          </a:extLst>
        </xdr:cNvPr>
        <xdr:cNvSpPr/>
      </xdr:nvSpPr>
      <xdr:spPr>
        <a:xfrm>
          <a:off x="7645587" y="1139824"/>
          <a:ext cx="419473" cy="428998"/>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b="0" kern="1200"/>
            <a:t>1</a:t>
          </a:r>
        </a:p>
      </xdr:txBody>
    </xdr:sp>
    <xdr:clientData/>
  </xdr:twoCellAnchor>
  <xdr:twoCellAnchor>
    <xdr:from>
      <xdr:col>3</xdr:col>
      <xdr:colOff>1250576</xdr:colOff>
      <xdr:row>4</xdr:row>
      <xdr:rowOff>29135</xdr:rowOff>
    </xdr:from>
    <xdr:to>
      <xdr:col>3</xdr:col>
      <xdr:colOff>1676399</xdr:colOff>
      <xdr:row>4</xdr:row>
      <xdr:rowOff>454958</xdr:rowOff>
    </xdr:to>
    <xdr:sp macro="" textlink="">
      <xdr:nvSpPr>
        <xdr:cNvPr id="56" name="Oval 2">
          <a:extLst>
            <a:ext uri="{FF2B5EF4-FFF2-40B4-BE49-F238E27FC236}">
              <a16:creationId xmlns:a16="http://schemas.microsoft.com/office/drawing/2014/main" id="{1575A0B1-6BF6-45EC-8290-4998D131EC8A}"/>
            </a:ext>
          </a:extLst>
        </xdr:cNvPr>
        <xdr:cNvSpPr/>
      </xdr:nvSpPr>
      <xdr:spPr>
        <a:xfrm>
          <a:off x="5060576" y="1037664"/>
          <a:ext cx="425823" cy="42582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b="0" kern="1200"/>
            <a:t>2</a:t>
          </a:r>
        </a:p>
      </xdr:txBody>
    </xdr:sp>
    <xdr:clientData/>
  </xdr:twoCellAnchor>
  <xdr:twoCellAnchor>
    <xdr:from>
      <xdr:col>2</xdr:col>
      <xdr:colOff>741829</xdr:colOff>
      <xdr:row>4</xdr:row>
      <xdr:rowOff>35859</xdr:rowOff>
    </xdr:from>
    <xdr:to>
      <xdr:col>2</xdr:col>
      <xdr:colOff>1167652</xdr:colOff>
      <xdr:row>4</xdr:row>
      <xdr:rowOff>461682</xdr:rowOff>
    </xdr:to>
    <xdr:sp macro="" textlink="">
      <xdr:nvSpPr>
        <xdr:cNvPr id="57" name="Oval 3">
          <a:extLst>
            <a:ext uri="{FF2B5EF4-FFF2-40B4-BE49-F238E27FC236}">
              <a16:creationId xmlns:a16="http://schemas.microsoft.com/office/drawing/2014/main" id="{916D16C0-9A3F-41DC-BFFC-1C92DCD59276}"/>
            </a:ext>
          </a:extLst>
        </xdr:cNvPr>
        <xdr:cNvSpPr/>
      </xdr:nvSpPr>
      <xdr:spPr>
        <a:xfrm>
          <a:off x="3285564" y="1044388"/>
          <a:ext cx="425823" cy="42582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b="0" kern="1200"/>
            <a:t>3</a:t>
          </a:r>
        </a:p>
      </xdr:txBody>
    </xdr:sp>
    <xdr:clientData/>
  </xdr:twoCellAnchor>
  <xdr:twoCellAnchor>
    <xdr:from>
      <xdr:col>1</xdr:col>
      <xdr:colOff>210668</xdr:colOff>
      <xdr:row>5</xdr:row>
      <xdr:rowOff>20170</xdr:rowOff>
    </xdr:from>
    <xdr:to>
      <xdr:col>2</xdr:col>
      <xdr:colOff>358586</xdr:colOff>
      <xdr:row>5</xdr:row>
      <xdr:rowOff>445993</xdr:rowOff>
    </xdr:to>
    <xdr:sp macro="" textlink="">
      <xdr:nvSpPr>
        <xdr:cNvPr id="76" name="Oval 4">
          <a:extLst>
            <a:ext uri="{FF2B5EF4-FFF2-40B4-BE49-F238E27FC236}">
              <a16:creationId xmlns:a16="http://schemas.microsoft.com/office/drawing/2014/main" id="{C297A776-037F-4ED1-B69D-1BB0D9565C48}"/>
            </a:ext>
          </a:extLst>
        </xdr:cNvPr>
        <xdr:cNvSpPr/>
      </xdr:nvSpPr>
      <xdr:spPr>
        <a:xfrm>
          <a:off x="2463050" y="2171699"/>
          <a:ext cx="439271" cy="42582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b="0" kern="1200"/>
            <a:t>4</a:t>
          </a:r>
        </a:p>
      </xdr:txBody>
    </xdr:sp>
    <xdr:clientData/>
  </xdr:twoCellAnchor>
  <xdr:twoCellAnchor>
    <xdr:from>
      <xdr:col>3</xdr:col>
      <xdr:colOff>26892</xdr:colOff>
      <xdr:row>5</xdr:row>
      <xdr:rowOff>49304</xdr:rowOff>
    </xdr:from>
    <xdr:to>
      <xdr:col>3</xdr:col>
      <xdr:colOff>466163</xdr:colOff>
      <xdr:row>5</xdr:row>
      <xdr:rowOff>475127</xdr:rowOff>
    </xdr:to>
    <xdr:sp macro="" textlink="">
      <xdr:nvSpPr>
        <xdr:cNvPr id="80" name="Oval 5">
          <a:extLst>
            <a:ext uri="{FF2B5EF4-FFF2-40B4-BE49-F238E27FC236}">
              <a16:creationId xmlns:a16="http://schemas.microsoft.com/office/drawing/2014/main" id="{2B0B34BC-22AB-4CFB-B096-8A84F0085F97}"/>
            </a:ext>
          </a:extLst>
        </xdr:cNvPr>
        <xdr:cNvSpPr/>
      </xdr:nvSpPr>
      <xdr:spPr>
        <a:xfrm>
          <a:off x="3836892" y="2200833"/>
          <a:ext cx="439271" cy="42582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b="0" kern="1200"/>
            <a:t>5</a:t>
          </a:r>
        </a:p>
      </xdr:txBody>
    </xdr:sp>
    <xdr:clientData/>
  </xdr:twoCellAnchor>
  <xdr:twoCellAnchor>
    <xdr:from>
      <xdr:col>3</xdr:col>
      <xdr:colOff>347381</xdr:colOff>
      <xdr:row>5</xdr:row>
      <xdr:rowOff>44821</xdr:rowOff>
    </xdr:from>
    <xdr:to>
      <xdr:col>3</xdr:col>
      <xdr:colOff>786652</xdr:colOff>
      <xdr:row>5</xdr:row>
      <xdr:rowOff>470644</xdr:rowOff>
    </xdr:to>
    <xdr:sp macro="" textlink="">
      <xdr:nvSpPr>
        <xdr:cNvPr id="81" name="Oval 6">
          <a:extLst>
            <a:ext uri="{FF2B5EF4-FFF2-40B4-BE49-F238E27FC236}">
              <a16:creationId xmlns:a16="http://schemas.microsoft.com/office/drawing/2014/main" id="{02BA6C1B-57B4-41BE-BF76-7200070E7A5F}"/>
            </a:ext>
          </a:extLst>
        </xdr:cNvPr>
        <xdr:cNvSpPr/>
      </xdr:nvSpPr>
      <xdr:spPr>
        <a:xfrm>
          <a:off x="4157381" y="2196350"/>
          <a:ext cx="439271" cy="42582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b="0" kern="1200"/>
            <a:t>6</a:t>
          </a:r>
        </a:p>
      </xdr:txBody>
    </xdr:sp>
    <xdr:clientData/>
  </xdr:twoCellAnchor>
  <xdr:twoCellAnchor>
    <xdr:from>
      <xdr:col>1</xdr:col>
      <xdr:colOff>219635</xdr:colOff>
      <xdr:row>6</xdr:row>
      <xdr:rowOff>51545</xdr:rowOff>
    </xdr:from>
    <xdr:to>
      <xdr:col>2</xdr:col>
      <xdr:colOff>367553</xdr:colOff>
      <xdr:row>6</xdr:row>
      <xdr:rowOff>477367</xdr:rowOff>
    </xdr:to>
    <xdr:sp macro="" textlink="">
      <xdr:nvSpPr>
        <xdr:cNvPr id="85" name="Oval 7">
          <a:extLst>
            <a:ext uri="{FF2B5EF4-FFF2-40B4-BE49-F238E27FC236}">
              <a16:creationId xmlns:a16="http://schemas.microsoft.com/office/drawing/2014/main" id="{583BEE44-8B2F-4BDB-96E0-EC1F4229B809}"/>
            </a:ext>
          </a:extLst>
        </xdr:cNvPr>
        <xdr:cNvSpPr/>
      </xdr:nvSpPr>
      <xdr:spPr>
        <a:xfrm>
          <a:off x="2472017" y="2931457"/>
          <a:ext cx="439271" cy="425822"/>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b="0" kern="1200"/>
            <a:t>7</a:t>
          </a:r>
        </a:p>
      </xdr:txBody>
    </xdr:sp>
    <xdr:clientData/>
  </xdr:twoCellAnchor>
  <xdr:twoCellAnchor>
    <xdr:from>
      <xdr:col>2</xdr:col>
      <xdr:colOff>226359</xdr:colOff>
      <xdr:row>6</xdr:row>
      <xdr:rowOff>58270</xdr:rowOff>
    </xdr:from>
    <xdr:to>
      <xdr:col>2</xdr:col>
      <xdr:colOff>665630</xdr:colOff>
      <xdr:row>6</xdr:row>
      <xdr:rowOff>484093</xdr:rowOff>
    </xdr:to>
    <xdr:sp macro="" textlink="">
      <xdr:nvSpPr>
        <xdr:cNvPr id="84" name="Oval 8">
          <a:extLst>
            <a:ext uri="{FF2B5EF4-FFF2-40B4-BE49-F238E27FC236}">
              <a16:creationId xmlns:a16="http://schemas.microsoft.com/office/drawing/2014/main" id="{8C5C14D3-2B43-4B18-B8E8-203948ECA820}"/>
            </a:ext>
          </a:extLst>
        </xdr:cNvPr>
        <xdr:cNvSpPr/>
      </xdr:nvSpPr>
      <xdr:spPr>
        <a:xfrm>
          <a:off x="2770094" y="2938182"/>
          <a:ext cx="439271" cy="42582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b="0" kern="1200"/>
            <a:t>8</a:t>
          </a:r>
        </a:p>
      </xdr:txBody>
    </xdr:sp>
    <xdr:clientData/>
  </xdr:twoCellAnchor>
  <xdr:twoCellAnchor>
    <xdr:from>
      <xdr:col>2</xdr:col>
      <xdr:colOff>165846</xdr:colOff>
      <xdr:row>5</xdr:row>
      <xdr:rowOff>20169</xdr:rowOff>
    </xdr:from>
    <xdr:to>
      <xdr:col>2</xdr:col>
      <xdr:colOff>605117</xdr:colOff>
      <xdr:row>5</xdr:row>
      <xdr:rowOff>445992</xdr:rowOff>
    </xdr:to>
    <xdr:sp macro="" textlink="">
      <xdr:nvSpPr>
        <xdr:cNvPr id="82" name="Oval 9">
          <a:extLst>
            <a:ext uri="{FF2B5EF4-FFF2-40B4-BE49-F238E27FC236}">
              <a16:creationId xmlns:a16="http://schemas.microsoft.com/office/drawing/2014/main" id="{C510A380-1E71-4BED-BE68-456B7E22B3D6}"/>
            </a:ext>
          </a:extLst>
        </xdr:cNvPr>
        <xdr:cNvSpPr/>
      </xdr:nvSpPr>
      <xdr:spPr>
        <a:xfrm>
          <a:off x="2709581" y="2171698"/>
          <a:ext cx="439271" cy="42582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b="0" kern="1200"/>
            <a:t>9</a:t>
          </a:r>
        </a:p>
      </xdr:txBody>
    </xdr:sp>
    <xdr:clientData/>
  </xdr:twoCellAnchor>
  <xdr:twoCellAnchor>
    <xdr:from>
      <xdr:col>2</xdr:col>
      <xdr:colOff>755276</xdr:colOff>
      <xdr:row>5</xdr:row>
      <xdr:rowOff>38099</xdr:rowOff>
    </xdr:from>
    <xdr:to>
      <xdr:col>2</xdr:col>
      <xdr:colOff>1221442</xdr:colOff>
      <xdr:row>5</xdr:row>
      <xdr:rowOff>463922</xdr:rowOff>
    </xdr:to>
    <xdr:sp macro="" textlink="">
      <xdr:nvSpPr>
        <xdr:cNvPr id="79" name="Oval 10">
          <a:extLst>
            <a:ext uri="{FF2B5EF4-FFF2-40B4-BE49-F238E27FC236}">
              <a16:creationId xmlns:a16="http://schemas.microsoft.com/office/drawing/2014/main" id="{3A8C890F-7B6D-45EC-A74E-6ECB986B69D1}"/>
            </a:ext>
          </a:extLst>
        </xdr:cNvPr>
        <xdr:cNvSpPr/>
      </xdr:nvSpPr>
      <xdr:spPr>
        <a:xfrm>
          <a:off x="3299011" y="2189628"/>
          <a:ext cx="466166" cy="42582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0" kern="1200"/>
            <a:t>10</a:t>
          </a:r>
        </a:p>
      </xdr:txBody>
    </xdr:sp>
    <xdr:clientData/>
  </xdr:twoCellAnchor>
  <xdr:twoCellAnchor>
    <xdr:from>
      <xdr:col>2</xdr:col>
      <xdr:colOff>728382</xdr:colOff>
      <xdr:row>6</xdr:row>
      <xdr:rowOff>67234</xdr:rowOff>
    </xdr:from>
    <xdr:to>
      <xdr:col>2</xdr:col>
      <xdr:colOff>1194548</xdr:colOff>
      <xdr:row>6</xdr:row>
      <xdr:rowOff>493057</xdr:rowOff>
    </xdr:to>
    <xdr:sp macro="" textlink="">
      <xdr:nvSpPr>
        <xdr:cNvPr id="68" name="Oval 12">
          <a:extLst>
            <a:ext uri="{FF2B5EF4-FFF2-40B4-BE49-F238E27FC236}">
              <a16:creationId xmlns:a16="http://schemas.microsoft.com/office/drawing/2014/main" id="{C833899E-32DE-4B3D-86F8-582F89481E33}"/>
            </a:ext>
          </a:extLst>
        </xdr:cNvPr>
        <xdr:cNvSpPr/>
      </xdr:nvSpPr>
      <xdr:spPr>
        <a:xfrm>
          <a:off x="3272117" y="2835087"/>
          <a:ext cx="466166" cy="42582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0" kern="1200"/>
            <a:t>11</a:t>
          </a:r>
        </a:p>
      </xdr:txBody>
    </xdr:sp>
    <xdr:clientData/>
  </xdr:twoCellAnchor>
  <xdr:twoCellAnchor>
    <xdr:from>
      <xdr:col>3</xdr:col>
      <xdr:colOff>1015252</xdr:colOff>
      <xdr:row>5</xdr:row>
      <xdr:rowOff>56030</xdr:rowOff>
    </xdr:from>
    <xdr:to>
      <xdr:col>3</xdr:col>
      <xdr:colOff>1481418</xdr:colOff>
      <xdr:row>5</xdr:row>
      <xdr:rowOff>499781</xdr:rowOff>
    </xdr:to>
    <xdr:sp macro="" textlink="">
      <xdr:nvSpPr>
        <xdr:cNvPr id="74" name="Oval 13">
          <a:extLst>
            <a:ext uri="{FF2B5EF4-FFF2-40B4-BE49-F238E27FC236}">
              <a16:creationId xmlns:a16="http://schemas.microsoft.com/office/drawing/2014/main" id="{EF6A05E3-A56F-43F6-BEE0-701F6E9E29EF}"/>
            </a:ext>
          </a:extLst>
        </xdr:cNvPr>
        <xdr:cNvSpPr/>
      </xdr:nvSpPr>
      <xdr:spPr>
        <a:xfrm>
          <a:off x="4825252" y="2207559"/>
          <a:ext cx="466166" cy="443751"/>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0" kern="1200"/>
            <a:t>12</a:t>
          </a:r>
        </a:p>
      </xdr:txBody>
    </xdr:sp>
    <xdr:clientData/>
  </xdr:twoCellAnchor>
  <xdr:twoCellAnchor>
    <xdr:from>
      <xdr:col>3</xdr:col>
      <xdr:colOff>1268504</xdr:colOff>
      <xdr:row>7</xdr:row>
      <xdr:rowOff>103093</xdr:rowOff>
    </xdr:from>
    <xdr:to>
      <xdr:col>3</xdr:col>
      <xdr:colOff>1734670</xdr:colOff>
      <xdr:row>7</xdr:row>
      <xdr:rowOff>528916</xdr:rowOff>
    </xdr:to>
    <xdr:sp macro="" textlink="">
      <xdr:nvSpPr>
        <xdr:cNvPr id="59" name="Oval 14">
          <a:extLst>
            <a:ext uri="{FF2B5EF4-FFF2-40B4-BE49-F238E27FC236}">
              <a16:creationId xmlns:a16="http://schemas.microsoft.com/office/drawing/2014/main" id="{8F7B87B1-E03C-487D-954B-394244035F38}"/>
            </a:ext>
          </a:extLst>
        </xdr:cNvPr>
        <xdr:cNvSpPr/>
      </xdr:nvSpPr>
      <xdr:spPr>
        <a:xfrm>
          <a:off x="5078504" y="3890681"/>
          <a:ext cx="466166" cy="42582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0" kern="1200"/>
            <a:t>13</a:t>
          </a:r>
        </a:p>
      </xdr:txBody>
    </xdr:sp>
    <xdr:clientData/>
  </xdr:twoCellAnchor>
  <xdr:twoCellAnchor>
    <xdr:from>
      <xdr:col>4</xdr:col>
      <xdr:colOff>770963</xdr:colOff>
      <xdr:row>5</xdr:row>
      <xdr:rowOff>8965</xdr:rowOff>
    </xdr:from>
    <xdr:to>
      <xdr:col>4</xdr:col>
      <xdr:colOff>1237129</xdr:colOff>
      <xdr:row>5</xdr:row>
      <xdr:rowOff>434787</xdr:rowOff>
    </xdr:to>
    <xdr:sp macro="" textlink="">
      <xdr:nvSpPr>
        <xdr:cNvPr id="86" name="Oval 15">
          <a:extLst>
            <a:ext uri="{FF2B5EF4-FFF2-40B4-BE49-F238E27FC236}">
              <a16:creationId xmlns:a16="http://schemas.microsoft.com/office/drawing/2014/main" id="{8FF9E4B1-9902-4C95-958C-5EC5714DC5C4}"/>
            </a:ext>
          </a:extLst>
        </xdr:cNvPr>
        <xdr:cNvSpPr/>
      </xdr:nvSpPr>
      <xdr:spPr>
        <a:xfrm>
          <a:off x="6429934" y="2160494"/>
          <a:ext cx="466166" cy="425822"/>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0" kern="1200"/>
            <a:t>14</a:t>
          </a:r>
        </a:p>
      </xdr:txBody>
    </xdr:sp>
    <xdr:clientData/>
  </xdr:twoCellAnchor>
  <xdr:twoCellAnchor>
    <xdr:from>
      <xdr:col>3</xdr:col>
      <xdr:colOff>1281951</xdr:colOff>
      <xdr:row>6</xdr:row>
      <xdr:rowOff>26893</xdr:rowOff>
    </xdr:from>
    <xdr:to>
      <xdr:col>3</xdr:col>
      <xdr:colOff>1748117</xdr:colOff>
      <xdr:row>6</xdr:row>
      <xdr:rowOff>452716</xdr:rowOff>
    </xdr:to>
    <xdr:sp macro="" textlink="">
      <xdr:nvSpPr>
        <xdr:cNvPr id="69" name="Oval 16">
          <a:extLst>
            <a:ext uri="{FF2B5EF4-FFF2-40B4-BE49-F238E27FC236}">
              <a16:creationId xmlns:a16="http://schemas.microsoft.com/office/drawing/2014/main" id="{A4C814A0-E6F6-48C8-AF43-650AF50E3D35}"/>
            </a:ext>
          </a:extLst>
        </xdr:cNvPr>
        <xdr:cNvSpPr/>
      </xdr:nvSpPr>
      <xdr:spPr>
        <a:xfrm>
          <a:off x="5091951" y="2794746"/>
          <a:ext cx="466166" cy="42582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0" kern="1200"/>
            <a:t>15</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outhlanarkshire.sharepoint.com/sites/SLC__RiskManagementGroup302_/Shared%20Documents/General/Archived%20Risk%20Register%20Updates/Aug%202025%20Risk%20Register%20Updates/Strategic%20Risk%20Register%20update%20at%2012%20Aug%202025.xlsx" TargetMode="External"/><Relationship Id="rId1" Type="http://schemas.openxmlformats.org/officeDocument/2006/relationships/externalLinkPath" Target="/sites/SLC__RiskManagementGroup302_/Shared%20Documents/General/Archived%20Risk%20Register%20Updates/Aug%202025%20Risk%20Register%20Updates/Strategic%20Risk%20Register%20update%20at%2012%20Aug%20202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outhlanarkshire.sharepoint.com/sites/SLC__RiskManagementGroup302_/Shared%20Documents/General/Archived%20Risk%20Register%20Updates/Apr%202025%20Risk%20Register%20updates/Strategic%20Risk%20Register%20update%20at%2024%20April%202025.xlsx" TargetMode="External"/><Relationship Id="rId1" Type="http://schemas.openxmlformats.org/officeDocument/2006/relationships/externalLinkPath" Target="/sites/SLC__RiskManagementGroup302_/Shared%20Documents/General/Archived%20Risk%20Register%20Updates/Apr%202025%20Risk%20Register%20updates/Strategic%20Risk%20Register%20update%20at%2024%20April%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SlZhVzqpcE-6kvM1WLFfMSzEifzaLqVJtzu8o1vFjegchMenxWwcTa9S-79Hs8Ju" itemId="01SDNRDD3FSCL5LAAIDJGI7HVVDPP5YU2O">
      <xxl21:absoluteUrl r:id="rId2"/>
    </xxl21:alternateUrls>
    <sheetNames>
      <sheetName val="SLC Summary"/>
      <sheetName val="SLC Strategic Risk Register"/>
      <sheetName val="SLC Board Risk Appetite"/>
      <sheetName val="SLC Risk Profile &amp; Scorin"/>
      <sheetName val="Apr 25 SLC Summary"/>
      <sheetName val="Feb 25 SLC Summary"/>
      <sheetName val="Nov 24 SLC Summary"/>
      <sheetName val="Aug 24 SLC Summary"/>
    </sheetNames>
    <sheetDataSet>
      <sheetData sheetId="0"/>
      <sheetData sheetId="1">
        <row r="1">
          <cell r="A1" t="str">
            <v>Strategic Risk Register</v>
          </cell>
          <cell r="D1"/>
          <cell r="F1" t="str">
            <v>Dated reviewed by Risk Management Group</v>
          </cell>
          <cell r="G1"/>
          <cell r="H1"/>
          <cell r="V1" t="str">
            <v>RSRMG</v>
          </cell>
        </row>
        <row r="2">
          <cell r="D2"/>
          <cell r="F2" t="str">
            <v>Dated reviewed by SLT</v>
          </cell>
          <cell r="G2"/>
          <cell r="H2"/>
        </row>
        <row r="3">
          <cell r="D3"/>
          <cell r="F3" t="str">
            <v>Next date of review</v>
          </cell>
          <cell r="G3"/>
          <cell r="H3"/>
        </row>
        <row r="4">
          <cell r="D4"/>
          <cell r="E4"/>
          <cell r="F4"/>
          <cell r="G4"/>
          <cell r="H4"/>
        </row>
        <row r="5">
          <cell r="D5" t="str">
            <v>Description</v>
          </cell>
          <cell r="E5" t="str">
            <v>Impact Rating (1-5)</v>
          </cell>
          <cell r="F5" t="str">
            <v>Probability Rating (1-5)</v>
          </cell>
          <cell r="G5" t="str">
            <v>Risk Score</v>
          </cell>
          <cell r="H5" t="str">
            <v>Previous submission risk score</v>
          </cell>
        </row>
        <row r="6">
          <cell r="D6"/>
          <cell r="E6"/>
          <cell r="F6"/>
          <cell r="G6"/>
          <cell r="H6"/>
        </row>
        <row r="7">
          <cell r="D7" t="str">
            <v>That there is a theft of, or damage to, Management Information System (incl. cyber-crime)</v>
          </cell>
          <cell r="E7">
            <v>3</v>
          </cell>
          <cell r="F7">
            <v>2</v>
          </cell>
          <cell r="G7">
            <v>6</v>
          </cell>
          <cell r="H7">
            <v>6</v>
          </cell>
          <cell r="I7">
            <v>0</v>
          </cell>
          <cell r="P7">
            <v>3</v>
          </cell>
          <cell r="Q7">
            <v>1</v>
          </cell>
          <cell r="R7">
            <v>3</v>
          </cell>
          <cell r="S7">
            <v>3</v>
          </cell>
          <cell r="T7">
            <v>0</v>
          </cell>
        </row>
        <row r="8">
          <cell r="D8"/>
          <cell r="E8"/>
          <cell r="F8"/>
          <cell r="G8"/>
          <cell r="H8"/>
        </row>
        <row r="9">
          <cell r="D9" t="str">
            <v>That the College cannot maintain financial stability</v>
          </cell>
          <cell r="E9">
            <v>5</v>
          </cell>
          <cell r="F9">
            <v>4</v>
          </cell>
          <cell r="G9">
            <v>20</v>
          </cell>
          <cell r="H9">
            <v>20</v>
          </cell>
          <cell r="I9">
            <v>0</v>
          </cell>
          <cell r="P9">
            <v>5</v>
          </cell>
          <cell r="Q9">
            <v>4</v>
          </cell>
          <cell r="R9">
            <v>20</v>
          </cell>
          <cell r="S9">
            <v>20</v>
          </cell>
          <cell r="T9">
            <v>0</v>
          </cell>
        </row>
        <row r="10">
          <cell r="D10" t="str">
            <v xml:space="preserve">That there is a failure of financial controls                                                                                                  </v>
          </cell>
          <cell r="E10">
            <v>5</v>
          </cell>
          <cell r="F10">
            <v>3</v>
          </cell>
          <cell r="G10">
            <v>15</v>
          </cell>
          <cell r="H10">
            <v>15</v>
          </cell>
          <cell r="I10">
            <v>0</v>
          </cell>
          <cell r="P10">
            <v>5</v>
          </cell>
          <cell r="Q10">
            <v>2</v>
          </cell>
          <cell r="R10">
            <v>10</v>
          </cell>
          <cell r="S10">
            <v>10</v>
          </cell>
          <cell r="T10">
            <v>0</v>
          </cell>
        </row>
        <row r="11">
          <cell r="D11" t="str">
            <v>That there is failure to meet Credit target and /or failure to retain major public and private contracts.</v>
          </cell>
          <cell r="E11">
            <v>5</v>
          </cell>
          <cell r="F11">
            <v>3</v>
          </cell>
          <cell r="G11">
            <v>15</v>
          </cell>
          <cell r="H11">
            <v>15</v>
          </cell>
          <cell r="I11">
            <v>0</v>
          </cell>
          <cell r="P11">
            <v>5</v>
          </cell>
          <cell r="Q11">
            <v>1</v>
          </cell>
          <cell r="R11">
            <v>5</v>
          </cell>
          <cell r="S11">
            <v>5</v>
          </cell>
          <cell r="T11">
            <v>0</v>
          </cell>
        </row>
        <row r="12">
          <cell r="D12" t="str">
            <v xml:space="preserve">That there are insufficient funds for capital project and maintenance requirements  </v>
          </cell>
          <cell r="E12">
            <v>4</v>
          </cell>
          <cell r="F12">
            <v>3</v>
          </cell>
          <cell r="G12">
            <v>12</v>
          </cell>
          <cell r="H12">
            <v>12</v>
          </cell>
          <cell r="I12">
            <v>0</v>
          </cell>
          <cell r="P12">
            <v>4</v>
          </cell>
          <cell r="Q12">
            <v>3</v>
          </cell>
          <cell r="R12">
            <v>12</v>
          </cell>
          <cell r="S12">
            <v>12</v>
          </cell>
          <cell r="T12">
            <v>0</v>
          </cell>
        </row>
        <row r="13">
          <cell r="D13"/>
          <cell r="E13"/>
          <cell r="F13"/>
          <cell r="G13"/>
          <cell r="H13"/>
        </row>
        <row r="14">
          <cell r="D14" t="str">
            <v>That there is a failure of Corporate Governance arrangements</v>
          </cell>
          <cell r="E14">
            <v>5</v>
          </cell>
          <cell r="F14">
            <v>5</v>
          </cell>
          <cell r="G14">
            <v>25</v>
          </cell>
          <cell r="H14">
            <v>8</v>
          </cell>
          <cell r="I14">
            <v>17</v>
          </cell>
          <cell r="P14">
            <v>4</v>
          </cell>
          <cell r="Q14">
            <v>5</v>
          </cell>
          <cell r="R14">
            <v>20</v>
          </cell>
          <cell r="S14">
            <v>4</v>
          </cell>
          <cell r="T14">
            <v>16</v>
          </cell>
        </row>
        <row r="15">
          <cell r="D15"/>
          <cell r="E15"/>
          <cell r="F15"/>
          <cell r="G15"/>
          <cell r="H15"/>
        </row>
        <row r="16">
          <cell r="D16" t="str">
            <v>That there is a failure to meet statutory and legislative health and safety</v>
          </cell>
          <cell r="E16">
            <v>5</v>
          </cell>
          <cell r="F16">
            <v>3</v>
          </cell>
          <cell r="G16">
            <v>15</v>
          </cell>
          <cell r="H16">
            <v>12</v>
          </cell>
          <cell r="I16">
            <v>3</v>
          </cell>
          <cell r="P16">
            <v>5</v>
          </cell>
          <cell r="R16">
            <v>10</v>
          </cell>
          <cell r="S16">
            <v>8</v>
          </cell>
          <cell r="T16">
            <v>2</v>
          </cell>
        </row>
        <row r="17">
          <cell r="D17"/>
          <cell r="E17"/>
          <cell r="F17"/>
          <cell r="G17"/>
          <cell r="H17"/>
        </row>
        <row r="18">
          <cell r="D18" t="str">
            <v>That there is a breach of legislation and associated regulations (incl. HR, Quality, Finance, GDPR)</v>
          </cell>
          <cell r="E18">
            <v>2</v>
          </cell>
          <cell r="F18">
            <v>3</v>
          </cell>
          <cell r="G18">
            <v>6</v>
          </cell>
          <cell r="H18">
            <v>6</v>
          </cell>
          <cell r="I18">
            <v>0</v>
          </cell>
          <cell r="P18">
            <v>2</v>
          </cell>
          <cell r="Q18">
            <v>2</v>
          </cell>
          <cell r="R18">
            <v>4</v>
          </cell>
          <cell r="S18">
            <v>4</v>
          </cell>
          <cell r="T18">
            <v>0</v>
          </cell>
        </row>
        <row r="19">
          <cell r="D19" t="str">
            <v xml:space="preserve">That there is a failure to safeguard the health and wellbeing of staff and students. </v>
          </cell>
          <cell r="E19">
            <v>3</v>
          </cell>
          <cell r="F19">
            <v>3</v>
          </cell>
          <cell r="G19">
            <v>9</v>
          </cell>
          <cell r="H19">
            <v>9</v>
          </cell>
          <cell r="I19">
            <v>0</v>
          </cell>
          <cell r="P19">
            <v>3</v>
          </cell>
          <cell r="Q19">
            <v>1</v>
          </cell>
          <cell r="R19">
            <v>3</v>
          </cell>
          <cell r="S19">
            <v>3</v>
          </cell>
          <cell r="T19">
            <v>0</v>
          </cell>
        </row>
        <row r="20">
          <cell r="D20" t="str">
            <v>That the College is not on track to meet the Scottish Government net zero sustainability priorities.</v>
          </cell>
          <cell r="E20">
            <v>3</v>
          </cell>
          <cell r="F20">
            <v>3</v>
          </cell>
          <cell r="G20">
            <v>9</v>
          </cell>
          <cell r="H20">
            <v>9</v>
          </cell>
          <cell r="I20">
            <v>0</v>
          </cell>
          <cell r="P20">
            <v>3</v>
          </cell>
          <cell r="Q20">
            <v>2</v>
          </cell>
          <cell r="R20">
            <v>6</v>
          </cell>
          <cell r="S20">
            <v>6</v>
          </cell>
          <cell r="T20">
            <v>0</v>
          </cell>
        </row>
        <row r="21">
          <cell r="D21"/>
          <cell r="E21"/>
          <cell r="F21"/>
          <cell r="G21"/>
          <cell r="H21"/>
        </row>
        <row r="22">
          <cell r="D22" t="str">
            <v>That there is a failure to achieve  high standards of learning, teaching and assessment.</v>
          </cell>
          <cell r="E22">
            <v>4</v>
          </cell>
          <cell r="F22">
            <v>3</v>
          </cell>
          <cell r="G22">
            <v>12</v>
          </cell>
          <cell r="H22">
            <v>8</v>
          </cell>
          <cell r="I22">
            <v>4</v>
          </cell>
          <cell r="P22">
            <v>4</v>
          </cell>
          <cell r="Q22">
            <v>1</v>
          </cell>
          <cell r="R22">
            <v>4</v>
          </cell>
          <cell r="S22">
            <v>4</v>
          </cell>
          <cell r="T22">
            <v>0</v>
          </cell>
        </row>
        <row r="23">
          <cell r="D23" t="str">
            <v xml:space="preserve">That the College cannot  provide a robust learner experience supporting them onto their postivie destinations. </v>
          </cell>
          <cell r="E23">
            <v>4</v>
          </cell>
          <cell r="F23">
            <v>2</v>
          </cell>
          <cell r="G23">
            <v>8</v>
          </cell>
          <cell r="H23">
            <v>8</v>
          </cell>
          <cell r="I23">
            <v>0</v>
          </cell>
          <cell r="P23">
            <v>4</v>
          </cell>
          <cell r="Q23">
            <v>3</v>
          </cell>
          <cell r="R23">
            <v>12</v>
          </cell>
          <cell r="S23">
            <v>12</v>
          </cell>
          <cell r="T23">
            <v>0</v>
          </cell>
        </row>
        <row r="24">
          <cell r="D24"/>
          <cell r="E24"/>
          <cell r="F24"/>
          <cell r="G24"/>
          <cell r="H24"/>
        </row>
        <row r="25">
          <cell r="D25" t="str">
            <v xml:space="preserve">That there is a failure to provide an engaging and effective employee journey. </v>
          </cell>
          <cell r="E25">
            <v>4</v>
          </cell>
          <cell r="F25">
            <v>2</v>
          </cell>
          <cell r="G25">
            <v>8</v>
          </cell>
          <cell r="H25">
            <v>8</v>
          </cell>
          <cell r="I25">
            <v>0</v>
          </cell>
          <cell r="P25">
            <v>4</v>
          </cell>
          <cell r="Q25">
            <v>4</v>
          </cell>
          <cell r="R25">
            <v>16</v>
          </cell>
          <cell r="S25">
            <v>4</v>
          </cell>
          <cell r="T25">
            <v>12</v>
          </cell>
        </row>
        <row r="26">
          <cell r="D26"/>
          <cell r="E26"/>
          <cell r="F26"/>
          <cell r="G26"/>
          <cell r="H26"/>
        </row>
        <row r="27">
          <cell r="D27" t="str">
            <v>That there is business interruption due to major disaster, IT failure etc</v>
          </cell>
          <cell r="E27">
            <v>3</v>
          </cell>
          <cell r="F27">
            <v>5</v>
          </cell>
          <cell r="G27">
            <v>15</v>
          </cell>
          <cell r="H27">
            <v>6</v>
          </cell>
          <cell r="I27">
            <v>9</v>
          </cell>
          <cell r="P27">
            <v>3</v>
          </cell>
          <cell r="Q27">
            <v>4</v>
          </cell>
          <cell r="R27">
            <v>12</v>
          </cell>
          <cell r="S27">
            <v>6</v>
          </cell>
          <cell r="T27">
            <v>6</v>
          </cell>
        </row>
        <row r="28">
          <cell r="D28"/>
          <cell r="E28"/>
          <cell r="F28"/>
          <cell r="G28"/>
          <cell r="H28"/>
        </row>
        <row r="29">
          <cell r="D29" t="str">
            <v>That there is a reputational risk to the College.</v>
          </cell>
          <cell r="E29">
            <v>4</v>
          </cell>
          <cell r="F29">
            <v>4</v>
          </cell>
          <cell r="G29">
            <v>16</v>
          </cell>
          <cell r="H29">
            <v>16</v>
          </cell>
          <cell r="I29">
            <v>0</v>
          </cell>
          <cell r="P29">
            <v>4</v>
          </cell>
          <cell r="Q29">
            <v>3</v>
          </cell>
          <cell r="R29">
            <v>12</v>
          </cell>
          <cell r="S29">
            <v>12</v>
          </cell>
          <cell r="T29">
            <v>0</v>
          </cell>
        </row>
        <row r="30">
          <cell r="D30"/>
          <cell r="H30"/>
        </row>
        <row r="31">
          <cell r="D31"/>
          <cell r="E31" t="str">
            <v>Risk Key</v>
          </cell>
          <cell r="F31" t="str">
            <v>Low</v>
          </cell>
          <cell r="G31" t="str">
            <v>1-3</v>
          </cell>
          <cell r="H31"/>
        </row>
        <row r="32">
          <cell r="D32"/>
          <cell r="E32"/>
          <cell r="F32" t="str">
            <v>Medium</v>
          </cell>
          <cell r="G32" t="str">
            <v>4-9</v>
          </cell>
          <cell r="H32"/>
        </row>
        <row r="33">
          <cell r="D33"/>
          <cell r="E33"/>
          <cell r="F33" t="str">
            <v>High</v>
          </cell>
          <cell r="G33" t="str">
            <v>10-19</v>
          </cell>
          <cell r="H33"/>
        </row>
        <row r="34">
          <cell r="E34"/>
          <cell r="F34" t="str">
            <v>Very High</v>
          </cell>
          <cell r="G34" t="str">
            <v>20-25</v>
          </cell>
        </row>
      </sheetData>
      <sheetData sheetId="2"/>
      <sheetData sheetId="3"/>
      <sheetData sheetId="4"/>
      <sheetData sheetId="5"/>
      <sheetData sheetId="6">
        <row r="1">
          <cell r="B1"/>
          <cell r="C1"/>
          <cell r="D1" t="str">
            <v>Dated reviewed by Risk Management Group</v>
          </cell>
          <cell r="E1"/>
          <cell r="F1"/>
          <cell r="G1"/>
          <cell r="H1">
            <v>45679</v>
          </cell>
          <cell r="I1"/>
          <cell r="J1"/>
          <cell r="K1"/>
          <cell r="L1"/>
        </row>
        <row r="2">
          <cell r="B2"/>
          <cell r="C2"/>
          <cell r="D2" t="str">
            <v>Dated reviewed by SLT</v>
          </cell>
          <cell r="E2"/>
          <cell r="F2"/>
          <cell r="G2"/>
          <cell r="H2">
            <v>45679</v>
          </cell>
          <cell r="I2"/>
          <cell r="J2"/>
          <cell r="K2"/>
          <cell r="L2"/>
        </row>
        <row r="3">
          <cell r="B3"/>
          <cell r="C3"/>
          <cell r="D3" t="str">
            <v>Next date of review (Expected not actual)</v>
          </cell>
          <cell r="E3"/>
          <cell r="F3"/>
          <cell r="G3"/>
          <cell r="H3">
            <v>45769</v>
          </cell>
          <cell r="I3"/>
          <cell r="J3"/>
          <cell r="K3"/>
          <cell r="L3"/>
        </row>
        <row r="5">
          <cell r="B5" t="str">
            <v>Description</v>
          </cell>
          <cell r="C5" t="str">
            <v>Link to College Strategic Objectives</v>
          </cell>
          <cell r="D5" t="str">
            <v>Impact Rating (1-4)</v>
          </cell>
          <cell r="E5" t="str">
            <v>Probability Rating (1-4)</v>
          </cell>
          <cell r="F5" t="str">
            <v>Risk Score</v>
          </cell>
          <cell r="G5" t="str">
            <v>Previous submission risk score</v>
          </cell>
          <cell r="H5" t="str">
            <v>Movement since last submission</v>
          </cell>
          <cell r="I5"/>
          <cell r="J5" t="str">
            <v>Post-mitigation impact</v>
          </cell>
          <cell r="K5" t="str">
            <v>Post-mitigation probability</v>
          </cell>
          <cell r="L5" t="str">
            <v>Post-mitigation score</v>
          </cell>
        </row>
        <row r="6">
          <cell r="B6"/>
          <cell r="C6"/>
          <cell r="D6"/>
          <cell r="E6"/>
          <cell r="F6"/>
          <cell r="G6"/>
          <cell r="H6"/>
          <cell r="I6"/>
          <cell r="J6"/>
          <cell r="K6"/>
          <cell r="L6"/>
        </row>
        <row r="7">
          <cell r="B7" t="str">
            <v>That there is a theft of, or damage to, Management Information System (incl. cyber-crime)</v>
          </cell>
          <cell r="C7" t="str">
            <v>2,3</v>
          </cell>
          <cell r="D7">
            <v>3</v>
          </cell>
          <cell r="E7">
            <v>2</v>
          </cell>
          <cell r="F7">
            <v>6</v>
          </cell>
          <cell r="G7">
            <v>6</v>
          </cell>
          <cell r="H7">
            <v>0</v>
          </cell>
          <cell r="I7"/>
          <cell r="J7">
            <v>3</v>
          </cell>
          <cell r="K7">
            <v>1</v>
          </cell>
          <cell r="L7">
            <v>3</v>
          </cell>
        </row>
        <row r="8">
          <cell r="B8"/>
          <cell r="C8"/>
          <cell r="D8"/>
          <cell r="E8"/>
          <cell r="F8"/>
          <cell r="G8"/>
          <cell r="H8"/>
          <cell r="I8"/>
          <cell r="J8"/>
          <cell r="K8"/>
          <cell r="L8"/>
        </row>
        <row r="9">
          <cell r="B9" t="str">
            <v>That the College cannot maintain financial stability</v>
          </cell>
          <cell r="C9">
            <v>3</v>
          </cell>
          <cell r="D9">
            <v>5</v>
          </cell>
          <cell r="E9">
            <v>4</v>
          </cell>
          <cell r="F9">
            <v>20</v>
          </cell>
          <cell r="G9">
            <v>20</v>
          </cell>
          <cell r="H9">
            <v>0</v>
          </cell>
          <cell r="I9"/>
          <cell r="J9">
            <v>5</v>
          </cell>
          <cell r="K9">
            <v>4</v>
          </cell>
          <cell r="L9">
            <v>20</v>
          </cell>
        </row>
        <row r="10">
          <cell r="B10" t="str">
            <v xml:space="preserve">That there is a failure of financial controls                                                                                                  </v>
          </cell>
          <cell r="C10">
            <v>3</v>
          </cell>
          <cell r="D10">
            <v>5</v>
          </cell>
          <cell r="E10">
            <v>3</v>
          </cell>
          <cell r="F10">
            <v>15</v>
          </cell>
          <cell r="G10">
            <v>15</v>
          </cell>
          <cell r="H10">
            <v>0</v>
          </cell>
          <cell r="I10"/>
          <cell r="J10">
            <v>5</v>
          </cell>
          <cell r="K10">
            <v>2</v>
          </cell>
          <cell r="L10">
            <v>10</v>
          </cell>
        </row>
        <row r="11">
          <cell r="B11" t="str">
            <v>That there is failure to meet Credit target and /or failure to retain major public and private contracts.</v>
          </cell>
          <cell r="C11" t="str">
            <v>1,2,3</v>
          </cell>
          <cell r="D11">
            <v>5</v>
          </cell>
          <cell r="E11">
            <v>3</v>
          </cell>
          <cell r="F11">
            <v>15</v>
          </cell>
          <cell r="G11">
            <v>15</v>
          </cell>
          <cell r="H11">
            <v>0</v>
          </cell>
          <cell r="I11"/>
          <cell r="J11">
            <v>5</v>
          </cell>
          <cell r="K11">
            <v>1</v>
          </cell>
          <cell r="L11">
            <v>5</v>
          </cell>
        </row>
        <row r="12">
          <cell r="B12" t="str">
            <v xml:space="preserve">That there are insufficient funds for capital project and maintenance requirements  </v>
          </cell>
          <cell r="C12" t="str">
            <v>1,3</v>
          </cell>
          <cell r="D12">
            <v>4</v>
          </cell>
          <cell r="E12">
            <v>3</v>
          </cell>
          <cell r="F12">
            <v>12</v>
          </cell>
          <cell r="G12">
            <v>12</v>
          </cell>
          <cell r="H12">
            <v>0</v>
          </cell>
          <cell r="I12"/>
          <cell r="J12">
            <v>4</v>
          </cell>
          <cell r="K12">
            <v>3</v>
          </cell>
          <cell r="L12">
            <v>12</v>
          </cell>
        </row>
        <row r="13">
          <cell r="B13"/>
          <cell r="C13"/>
          <cell r="D13"/>
          <cell r="E13"/>
          <cell r="F13"/>
          <cell r="G13"/>
          <cell r="H13"/>
          <cell r="I13"/>
          <cell r="J13"/>
          <cell r="K13"/>
          <cell r="L13"/>
        </row>
        <row r="14">
          <cell r="B14" t="str">
            <v>That there is a failure of Corporate Governance arrangements</v>
          </cell>
          <cell r="C14" t="str">
            <v>2,3</v>
          </cell>
          <cell r="D14">
            <v>5</v>
          </cell>
          <cell r="E14">
            <v>5</v>
          </cell>
          <cell r="F14">
            <v>25</v>
          </cell>
          <cell r="G14">
            <v>8</v>
          </cell>
          <cell r="H14">
            <v>17</v>
          </cell>
          <cell r="I14"/>
          <cell r="J14">
            <v>4</v>
          </cell>
          <cell r="K14">
            <v>5</v>
          </cell>
          <cell r="L14">
            <v>20</v>
          </cell>
        </row>
        <row r="15">
          <cell r="B15"/>
          <cell r="C15"/>
          <cell r="D15"/>
          <cell r="E15"/>
          <cell r="F15"/>
          <cell r="G15"/>
          <cell r="H15"/>
          <cell r="I15"/>
          <cell r="J15"/>
          <cell r="K15"/>
          <cell r="L15"/>
        </row>
        <row r="16">
          <cell r="B16" t="str">
            <v xml:space="preserve">That there is a failure to meet statutory and legislative health and safety as well as safeguarding  requirements. </v>
          </cell>
          <cell r="C16">
            <v>2</v>
          </cell>
          <cell r="D16">
            <v>5</v>
          </cell>
          <cell r="E16">
            <v>3</v>
          </cell>
          <cell r="F16">
            <v>15</v>
          </cell>
          <cell r="G16">
            <v>12</v>
          </cell>
          <cell r="H16">
            <v>3</v>
          </cell>
          <cell r="I16"/>
          <cell r="J16">
            <v>5</v>
          </cell>
          <cell r="K16">
            <v>2</v>
          </cell>
          <cell r="L16">
            <v>10</v>
          </cell>
        </row>
        <row r="17">
          <cell r="B17"/>
          <cell r="C17"/>
          <cell r="D17"/>
          <cell r="E17"/>
          <cell r="F17"/>
          <cell r="G17"/>
          <cell r="H17"/>
          <cell r="I17"/>
          <cell r="J17"/>
          <cell r="K17"/>
          <cell r="L17"/>
        </row>
        <row r="18">
          <cell r="B18" t="str">
            <v>That there is a breach of legislation and associated regulations (incl. GDPR)</v>
          </cell>
          <cell r="C18" t="str">
            <v>2,3</v>
          </cell>
          <cell r="D18">
            <v>2</v>
          </cell>
          <cell r="E18">
            <v>3</v>
          </cell>
          <cell r="F18">
            <v>6</v>
          </cell>
          <cell r="G18">
            <v>6</v>
          </cell>
          <cell r="H18">
            <v>0</v>
          </cell>
          <cell r="I18"/>
          <cell r="J18">
            <v>2</v>
          </cell>
          <cell r="K18">
            <v>2</v>
          </cell>
          <cell r="L18">
            <v>4</v>
          </cell>
        </row>
        <row r="19">
          <cell r="B19" t="str">
            <v xml:space="preserve">That there is a failure to safeguard the health and wellbeing of staff and students. </v>
          </cell>
          <cell r="C19" t="str">
            <v>1,2,3</v>
          </cell>
          <cell r="D19">
            <v>3</v>
          </cell>
          <cell r="E19">
            <v>3</v>
          </cell>
          <cell r="F19">
            <v>9</v>
          </cell>
          <cell r="G19">
            <v>9</v>
          </cell>
          <cell r="H19">
            <v>0</v>
          </cell>
          <cell r="I19"/>
          <cell r="J19">
            <v>3</v>
          </cell>
          <cell r="K19">
            <v>1</v>
          </cell>
          <cell r="L19">
            <v>3</v>
          </cell>
        </row>
        <row r="20">
          <cell r="B20" t="str">
            <v>That the College is not on track to meet the Scottish Government net zero targets.</v>
          </cell>
          <cell r="C20">
            <v>3</v>
          </cell>
          <cell r="D20">
            <v>3</v>
          </cell>
          <cell r="E20">
            <v>3</v>
          </cell>
          <cell r="F20">
            <v>9</v>
          </cell>
          <cell r="G20">
            <v>9</v>
          </cell>
          <cell r="H20">
            <v>0</v>
          </cell>
          <cell r="I20"/>
          <cell r="J20">
            <v>3</v>
          </cell>
          <cell r="K20">
            <v>2</v>
          </cell>
          <cell r="L20">
            <v>6</v>
          </cell>
        </row>
        <row r="21">
          <cell r="B21"/>
          <cell r="C21"/>
          <cell r="D21"/>
          <cell r="E21"/>
          <cell r="F21"/>
          <cell r="G21"/>
          <cell r="H21"/>
          <cell r="I21"/>
          <cell r="J21"/>
          <cell r="K21"/>
          <cell r="L21"/>
        </row>
        <row r="22">
          <cell r="B22" t="str">
            <v>That there is a failure to achieve  high standards of learning and teaching.</v>
          </cell>
          <cell r="C22" t="str">
            <v>1,2</v>
          </cell>
          <cell r="D22">
            <v>4</v>
          </cell>
          <cell r="E22">
            <v>3</v>
          </cell>
          <cell r="F22">
            <v>12</v>
          </cell>
          <cell r="G22">
            <v>8</v>
          </cell>
          <cell r="H22">
            <v>4</v>
          </cell>
          <cell r="I22"/>
          <cell r="J22">
            <v>4</v>
          </cell>
          <cell r="K22">
            <v>1</v>
          </cell>
          <cell r="L22">
            <v>4</v>
          </cell>
        </row>
        <row r="23">
          <cell r="B23" t="str">
            <v xml:space="preserve">That the College cannot  provide a robust learner experience supporting them onto their final destinations. </v>
          </cell>
          <cell r="C23" t="str">
            <v>1,2</v>
          </cell>
          <cell r="D23">
            <v>4</v>
          </cell>
          <cell r="E23">
            <v>2</v>
          </cell>
          <cell r="F23">
            <v>8</v>
          </cell>
          <cell r="G23">
            <v>8</v>
          </cell>
          <cell r="H23">
            <v>0</v>
          </cell>
          <cell r="I23"/>
          <cell r="J23">
            <v>4</v>
          </cell>
          <cell r="K23">
            <v>3</v>
          </cell>
          <cell r="L23">
            <v>12</v>
          </cell>
        </row>
        <row r="24">
          <cell r="B24"/>
          <cell r="C24"/>
          <cell r="D24"/>
          <cell r="E24"/>
          <cell r="F24"/>
          <cell r="G24"/>
          <cell r="H24"/>
          <cell r="I24"/>
          <cell r="J24"/>
          <cell r="K24"/>
          <cell r="L24"/>
        </row>
        <row r="25">
          <cell r="B25" t="str">
            <v xml:space="preserve">That there is a failure to provide an engaging and effective employee journey. </v>
          </cell>
          <cell r="C25" t="str">
            <v>1,2</v>
          </cell>
          <cell r="D25">
            <v>4</v>
          </cell>
          <cell r="E25">
            <v>2</v>
          </cell>
          <cell r="F25">
            <v>8</v>
          </cell>
          <cell r="G25">
            <v>8</v>
          </cell>
          <cell r="H25">
            <v>0</v>
          </cell>
          <cell r="I25"/>
          <cell r="J25">
            <v>4</v>
          </cell>
          <cell r="K25">
            <v>4</v>
          </cell>
          <cell r="L25">
            <v>16</v>
          </cell>
        </row>
        <row r="26">
          <cell r="B26"/>
          <cell r="C26"/>
          <cell r="D26"/>
          <cell r="E26"/>
          <cell r="F26"/>
          <cell r="G26"/>
          <cell r="H26"/>
          <cell r="I26"/>
          <cell r="J26"/>
          <cell r="K26"/>
          <cell r="L26"/>
        </row>
        <row r="27">
          <cell r="B27" t="str">
            <v>That there is business interruption due to major disaster, IT failure etc</v>
          </cell>
          <cell r="C27">
            <v>3</v>
          </cell>
          <cell r="D27">
            <v>3</v>
          </cell>
          <cell r="E27">
            <v>5</v>
          </cell>
          <cell r="F27">
            <v>15</v>
          </cell>
          <cell r="G27">
            <v>6</v>
          </cell>
          <cell r="H27">
            <v>9</v>
          </cell>
          <cell r="I27"/>
          <cell r="J27">
            <v>3</v>
          </cell>
          <cell r="K27">
            <v>4</v>
          </cell>
          <cell r="L27">
            <v>12</v>
          </cell>
        </row>
        <row r="28">
          <cell r="B28"/>
          <cell r="C28"/>
          <cell r="D28"/>
          <cell r="E28"/>
          <cell r="F28"/>
          <cell r="G28"/>
          <cell r="H28"/>
          <cell r="I28"/>
          <cell r="J28"/>
          <cell r="K28"/>
          <cell r="L28"/>
        </row>
        <row r="29">
          <cell r="B29" t="str">
            <v>That there is a reputational risk to the College.</v>
          </cell>
          <cell r="C29">
            <v>3</v>
          </cell>
          <cell r="D29">
            <v>4</v>
          </cell>
          <cell r="E29">
            <v>4</v>
          </cell>
          <cell r="F29">
            <v>16</v>
          </cell>
          <cell r="G29">
            <v>16</v>
          </cell>
          <cell r="H29">
            <v>0</v>
          </cell>
          <cell r="I29"/>
          <cell r="J29">
            <v>4</v>
          </cell>
          <cell r="K29">
            <v>3</v>
          </cell>
          <cell r="L29">
            <v>12</v>
          </cell>
        </row>
        <row r="30">
          <cell r="B30"/>
          <cell r="C30"/>
          <cell r="D30"/>
          <cell r="E30"/>
          <cell r="F30"/>
          <cell r="G30"/>
          <cell r="H30"/>
          <cell r="I30"/>
          <cell r="J30"/>
          <cell r="K30"/>
          <cell r="L30"/>
        </row>
        <row r="31">
          <cell r="B31"/>
          <cell r="C31"/>
          <cell r="D31"/>
          <cell r="E31"/>
          <cell r="F31"/>
          <cell r="G31"/>
          <cell r="H31"/>
          <cell r="I31"/>
          <cell r="J31" t="str">
            <v>Risk Key</v>
          </cell>
          <cell r="K31" t="str">
            <v>Low</v>
          </cell>
          <cell r="L31" t="str">
            <v>1-3</v>
          </cell>
        </row>
        <row r="32">
          <cell r="B32" t="str">
            <v xml:space="preserve">Student Experience </v>
          </cell>
          <cell r="C32"/>
          <cell r="D32"/>
          <cell r="E32"/>
          <cell r="F32"/>
          <cell r="G32"/>
          <cell r="H32"/>
          <cell r="I32"/>
          <cell r="J32"/>
          <cell r="K32" t="str">
            <v>Medium</v>
          </cell>
          <cell r="L32" t="str">
            <v>4-9</v>
          </cell>
        </row>
        <row r="33">
          <cell r="B33" t="str">
            <v>Culture and People Development</v>
          </cell>
          <cell r="C33"/>
          <cell r="D33"/>
          <cell r="E33"/>
          <cell r="F33"/>
          <cell r="G33"/>
          <cell r="H33"/>
          <cell r="I33"/>
          <cell r="J33"/>
          <cell r="K33" t="str">
            <v>High</v>
          </cell>
          <cell r="L33" t="str">
            <v>10-19</v>
          </cell>
        </row>
        <row r="34">
          <cell r="B34" t="str">
            <v>Growth and Innovation</v>
          </cell>
          <cell r="C34"/>
          <cell r="D34"/>
          <cell r="E34"/>
          <cell r="F34"/>
          <cell r="G34"/>
          <cell r="H34"/>
          <cell r="I34"/>
          <cell r="J34"/>
          <cell r="K34" t="str">
            <v>Very High</v>
          </cell>
          <cell r="L34" t="str">
            <v>20-25</v>
          </cell>
        </row>
        <row r="35">
          <cell r="B35" t="str">
            <v>Sustainability</v>
          </cell>
          <cell r="C35"/>
          <cell r="D35"/>
          <cell r="E35"/>
          <cell r="F35"/>
          <cell r="G35"/>
          <cell r="H35"/>
          <cell r="I35"/>
          <cell r="J35"/>
          <cell r="K35"/>
          <cell r="L35"/>
        </row>
        <row r="36">
          <cell r="B36"/>
          <cell r="C36"/>
          <cell r="D36"/>
          <cell r="E36"/>
          <cell r="F36"/>
          <cell r="G36"/>
          <cell r="H36"/>
          <cell r="I36"/>
          <cell r="J36"/>
          <cell r="K36"/>
          <cell r="L36"/>
        </row>
        <row r="37">
          <cell r="B37"/>
          <cell r="C37"/>
          <cell r="D37"/>
          <cell r="E37"/>
          <cell r="F37"/>
          <cell r="G37"/>
          <cell r="H37"/>
          <cell r="I37"/>
          <cell r="J37"/>
          <cell r="K37"/>
          <cell r="L37"/>
        </row>
        <row r="38">
          <cell r="B38"/>
          <cell r="C38"/>
          <cell r="D38"/>
          <cell r="E38"/>
          <cell r="F38"/>
          <cell r="G38"/>
          <cell r="H38"/>
          <cell r="I38"/>
          <cell r="J38"/>
          <cell r="K38"/>
          <cell r="L38"/>
        </row>
        <row r="39">
          <cell r="B39"/>
          <cell r="C39"/>
          <cell r="D39"/>
          <cell r="E39"/>
          <cell r="F39"/>
          <cell r="G39"/>
          <cell r="H39"/>
          <cell r="I39"/>
          <cell r="J39"/>
          <cell r="K39"/>
          <cell r="L39"/>
        </row>
        <row r="40">
          <cell r="B40"/>
          <cell r="C40"/>
          <cell r="D40"/>
          <cell r="E40"/>
          <cell r="F40"/>
          <cell r="G40"/>
          <cell r="H40"/>
          <cell r="I40"/>
          <cell r="J40"/>
          <cell r="K40"/>
          <cell r="L40"/>
        </row>
      </sheetData>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SlZhVzqpcE-6kvM1WLFfMSzEifzaLqVJtzu8o1vFjegchMenxWwcTa9S-79Hs8Ju" itemId="01SDNRDDYPKTMLIFMOHRCKQ5NG3HIZ3J2C">
      <xxl21:absoluteUrl r:id="rId2"/>
    </xxl21:alternateUrls>
    <sheetNames>
      <sheetName val="SLC Summary"/>
      <sheetName val="SLC Strategic Risk Register"/>
      <sheetName val="SLC Board Risk Appetite"/>
      <sheetName val="SLC Risk Profile &amp; Scorin"/>
      <sheetName val="Feb 25 SLC Summary"/>
      <sheetName val="Nov 24 SLC Summary"/>
      <sheetName val="Aug 24 SLC Summary"/>
    </sheetNames>
    <sheetDataSet>
      <sheetData sheetId="0"/>
      <sheetData sheetId="1">
        <row r="1">
          <cell r="A1" t="str">
            <v>Strategic Risk Register</v>
          </cell>
          <cell r="D1"/>
          <cell r="F1" t="str">
            <v>Dated reviewed by Risk Management Group</v>
          </cell>
          <cell r="G1"/>
          <cell r="H1"/>
          <cell r="V1" t="str">
            <v>RSRMG</v>
          </cell>
        </row>
        <row r="2">
          <cell r="D2"/>
          <cell r="F2" t="str">
            <v>Dated reviewed by SLT</v>
          </cell>
          <cell r="G2"/>
          <cell r="H2"/>
        </row>
        <row r="3">
          <cell r="D3"/>
          <cell r="F3" t="str">
            <v>Next date of review</v>
          </cell>
          <cell r="G3"/>
          <cell r="H3"/>
        </row>
        <row r="4">
          <cell r="D4"/>
          <cell r="E4"/>
          <cell r="F4"/>
          <cell r="G4"/>
          <cell r="H4"/>
        </row>
        <row r="5">
          <cell r="D5" t="str">
            <v>Description</v>
          </cell>
          <cell r="E5" t="str">
            <v>Impact Rating (1-5)</v>
          </cell>
          <cell r="F5" t="str">
            <v>Probability Rating (1-5)</v>
          </cell>
          <cell r="G5" t="str">
            <v>Risk Score</v>
          </cell>
          <cell r="H5" t="str">
            <v>Previous submission risk score</v>
          </cell>
        </row>
        <row r="6">
          <cell r="D6"/>
          <cell r="E6"/>
          <cell r="F6"/>
          <cell r="G6"/>
          <cell r="H6"/>
        </row>
        <row r="7">
          <cell r="D7" t="str">
            <v>That there is a theft of, or damage to, Management Information System (incl. cyber-crime)</v>
          </cell>
          <cell r="E7">
            <v>3</v>
          </cell>
          <cell r="F7">
            <v>2</v>
          </cell>
          <cell r="G7">
            <v>6</v>
          </cell>
          <cell r="H7">
            <v>6</v>
          </cell>
          <cell r="I7">
            <v>0</v>
          </cell>
          <cell r="P7">
            <v>3</v>
          </cell>
          <cell r="Q7">
            <v>1</v>
          </cell>
          <cell r="R7">
            <v>3</v>
          </cell>
          <cell r="S7">
            <v>3</v>
          </cell>
          <cell r="T7">
            <v>0</v>
          </cell>
        </row>
        <row r="8">
          <cell r="D8"/>
          <cell r="E8"/>
          <cell r="F8"/>
          <cell r="G8"/>
          <cell r="H8"/>
        </row>
        <row r="9">
          <cell r="D9" t="str">
            <v>That the College cannot maintain financial stability</v>
          </cell>
          <cell r="E9">
            <v>5</v>
          </cell>
          <cell r="F9">
            <v>4</v>
          </cell>
          <cell r="G9">
            <v>20</v>
          </cell>
          <cell r="H9">
            <v>20</v>
          </cell>
          <cell r="I9">
            <v>0</v>
          </cell>
          <cell r="P9">
            <v>5</v>
          </cell>
          <cell r="Q9">
            <v>4</v>
          </cell>
          <cell r="R9">
            <v>20</v>
          </cell>
          <cell r="S9">
            <v>20</v>
          </cell>
          <cell r="T9">
            <v>0</v>
          </cell>
        </row>
        <row r="10">
          <cell r="D10" t="str">
            <v xml:space="preserve">That there is a failure of financial controls                                                                                                  </v>
          </cell>
          <cell r="E10">
            <v>5</v>
          </cell>
          <cell r="F10">
            <v>3</v>
          </cell>
          <cell r="G10">
            <v>15</v>
          </cell>
          <cell r="H10">
            <v>15</v>
          </cell>
          <cell r="I10">
            <v>0</v>
          </cell>
          <cell r="P10">
            <v>5</v>
          </cell>
          <cell r="Q10">
            <v>2</v>
          </cell>
          <cell r="R10">
            <v>10</v>
          </cell>
          <cell r="S10">
            <v>10</v>
          </cell>
          <cell r="T10">
            <v>0</v>
          </cell>
        </row>
        <row r="11">
          <cell r="D11" t="str">
            <v>That there is failure to meet Credit target and /or failure to retain major public and private contracts.</v>
          </cell>
          <cell r="E11">
            <v>5</v>
          </cell>
          <cell r="F11">
            <v>3</v>
          </cell>
          <cell r="G11">
            <v>15</v>
          </cell>
          <cell r="H11">
            <v>15</v>
          </cell>
          <cell r="I11">
            <v>0</v>
          </cell>
          <cell r="P11">
            <v>5</v>
          </cell>
          <cell r="Q11">
            <v>1</v>
          </cell>
          <cell r="R11">
            <v>5</v>
          </cell>
          <cell r="S11">
            <v>5</v>
          </cell>
          <cell r="T11">
            <v>0</v>
          </cell>
        </row>
        <row r="12">
          <cell r="D12" t="str">
            <v xml:space="preserve">That there are insufficient funds for capital project and maintenance requirements  </v>
          </cell>
          <cell r="E12">
            <v>4</v>
          </cell>
          <cell r="F12">
            <v>3</v>
          </cell>
          <cell r="G12">
            <v>12</v>
          </cell>
          <cell r="H12">
            <v>12</v>
          </cell>
          <cell r="I12">
            <v>0</v>
          </cell>
          <cell r="P12">
            <v>4</v>
          </cell>
          <cell r="Q12">
            <v>3</v>
          </cell>
          <cell r="R12">
            <v>12</v>
          </cell>
          <cell r="S12">
            <v>8</v>
          </cell>
          <cell r="T12">
            <v>4</v>
          </cell>
        </row>
        <row r="13">
          <cell r="D13"/>
          <cell r="E13"/>
          <cell r="F13"/>
          <cell r="G13"/>
          <cell r="H13"/>
        </row>
        <row r="14">
          <cell r="D14" t="str">
            <v>That there is a failure of Corporate Governance arrangements</v>
          </cell>
          <cell r="E14">
            <v>4</v>
          </cell>
          <cell r="F14">
            <v>2</v>
          </cell>
          <cell r="G14">
            <v>8</v>
          </cell>
          <cell r="H14">
            <v>8</v>
          </cell>
          <cell r="I14">
            <v>0</v>
          </cell>
          <cell r="P14">
            <v>4</v>
          </cell>
          <cell r="Q14">
            <v>1</v>
          </cell>
          <cell r="R14">
            <v>4</v>
          </cell>
          <cell r="S14">
            <v>4</v>
          </cell>
          <cell r="T14">
            <v>0</v>
          </cell>
        </row>
        <row r="15">
          <cell r="D15"/>
          <cell r="E15"/>
          <cell r="F15"/>
          <cell r="G15"/>
          <cell r="H15"/>
        </row>
        <row r="16">
          <cell r="D16" t="str">
            <v>That there is a failure to meet statutory and legislative health and safety</v>
          </cell>
          <cell r="E16">
            <v>4</v>
          </cell>
          <cell r="F16">
            <v>3</v>
          </cell>
          <cell r="G16">
            <v>12</v>
          </cell>
          <cell r="H16">
            <v>12</v>
          </cell>
          <cell r="I16">
            <v>0</v>
          </cell>
          <cell r="P16">
            <v>4</v>
          </cell>
          <cell r="R16">
            <v>8</v>
          </cell>
          <cell r="S16">
            <v>8</v>
          </cell>
          <cell r="T16">
            <v>0</v>
          </cell>
        </row>
        <row r="17">
          <cell r="D17"/>
          <cell r="E17"/>
          <cell r="F17"/>
          <cell r="G17"/>
          <cell r="H17"/>
        </row>
        <row r="18">
          <cell r="D18" t="str">
            <v>That there is a breach of legislation and associated regulations (incl. HR, Quality, Finance, GDPR)</v>
          </cell>
          <cell r="E18">
            <v>2</v>
          </cell>
          <cell r="F18">
            <v>3</v>
          </cell>
          <cell r="G18">
            <v>6</v>
          </cell>
          <cell r="H18">
            <v>6</v>
          </cell>
          <cell r="I18">
            <v>0</v>
          </cell>
          <cell r="P18">
            <v>2</v>
          </cell>
          <cell r="Q18">
            <v>2</v>
          </cell>
          <cell r="R18">
            <v>4</v>
          </cell>
          <cell r="S18">
            <v>4</v>
          </cell>
          <cell r="T18">
            <v>0</v>
          </cell>
        </row>
        <row r="19">
          <cell r="D19" t="str">
            <v xml:space="preserve">That there is a failure to safeguard the health and wellbeing of staff and students. </v>
          </cell>
          <cell r="E19">
            <v>3</v>
          </cell>
          <cell r="F19">
            <v>3</v>
          </cell>
          <cell r="G19">
            <v>9</v>
          </cell>
          <cell r="H19">
            <v>9</v>
          </cell>
          <cell r="I19">
            <v>0</v>
          </cell>
          <cell r="P19">
            <v>3</v>
          </cell>
          <cell r="Q19">
            <v>1</v>
          </cell>
          <cell r="R19">
            <v>3</v>
          </cell>
          <cell r="S19">
            <v>3</v>
          </cell>
          <cell r="T19">
            <v>0</v>
          </cell>
        </row>
        <row r="20">
          <cell r="D20" t="str">
            <v>That the College is not on track to meet the Scottish Government net zero sustainability priorities.</v>
          </cell>
          <cell r="E20">
            <v>3</v>
          </cell>
          <cell r="F20">
            <v>3</v>
          </cell>
          <cell r="G20">
            <v>9</v>
          </cell>
          <cell r="H20">
            <v>9</v>
          </cell>
          <cell r="I20">
            <v>0</v>
          </cell>
          <cell r="P20">
            <v>3</v>
          </cell>
          <cell r="Q20">
            <v>2</v>
          </cell>
          <cell r="R20">
            <v>6</v>
          </cell>
          <cell r="S20">
            <v>6</v>
          </cell>
          <cell r="T20">
            <v>0</v>
          </cell>
        </row>
        <row r="21">
          <cell r="D21"/>
          <cell r="E21"/>
          <cell r="F21"/>
          <cell r="G21"/>
          <cell r="H21"/>
        </row>
        <row r="22">
          <cell r="D22" t="str">
            <v>That there is a failure to achieve  high standards of learning, teaching and assessment.</v>
          </cell>
          <cell r="E22">
            <v>4</v>
          </cell>
          <cell r="F22">
            <v>2</v>
          </cell>
          <cell r="G22">
            <v>8</v>
          </cell>
          <cell r="H22">
            <v>8</v>
          </cell>
          <cell r="I22">
            <v>0</v>
          </cell>
          <cell r="P22">
            <v>4</v>
          </cell>
          <cell r="Q22">
            <v>1</v>
          </cell>
          <cell r="R22">
            <v>4</v>
          </cell>
          <cell r="S22">
            <v>4</v>
          </cell>
          <cell r="T22">
            <v>0</v>
          </cell>
        </row>
        <row r="23">
          <cell r="D23" t="str">
            <v xml:space="preserve">That the College cannot  provide a robust learner experience supporting them onto their postivie destinations. </v>
          </cell>
          <cell r="E23">
            <v>4</v>
          </cell>
          <cell r="F23">
            <v>2</v>
          </cell>
          <cell r="G23">
            <v>8</v>
          </cell>
          <cell r="H23">
            <v>8</v>
          </cell>
          <cell r="I23">
            <v>0</v>
          </cell>
          <cell r="P23">
            <v>4</v>
          </cell>
          <cell r="Q23">
            <v>3</v>
          </cell>
          <cell r="R23">
            <v>12</v>
          </cell>
          <cell r="S23">
            <v>8</v>
          </cell>
          <cell r="T23">
            <v>4</v>
          </cell>
        </row>
        <row r="24">
          <cell r="D24"/>
          <cell r="E24"/>
          <cell r="F24"/>
          <cell r="G24"/>
          <cell r="H24"/>
        </row>
        <row r="25">
          <cell r="D25" t="str">
            <v xml:space="preserve">That there is a failure to provide an engaging and effective employee journey. </v>
          </cell>
          <cell r="E25">
            <v>4</v>
          </cell>
          <cell r="F25">
            <v>2</v>
          </cell>
          <cell r="G25">
            <v>8</v>
          </cell>
          <cell r="H25">
            <v>8</v>
          </cell>
          <cell r="I25">
            <v>0</v>
          </cell>
          <cell r="P25">
            <v>4</v>
          </cell>
          <cell r="Q25">
            <v>1</v>
          </cell>
          <cell r="R25">
            <v>4</v>
          </cell>
          <cell r="S25">
            <v>4</v>
          </cell>
          <cell r="T25">
            <v>0</v>
          </cell>
        </row>
        <row r="26">
          <cell r="D26"/>
          <cell r="E26"/>
          <cell r="F26"/>
          <cell r="G26"/>
          <cell r="H26"/>
        </row>
        <row r="27">
          <cell r="D27" t="str">
            <v>That there is business interruption due to major disaster, IT failure etc</v>
          </cell>
          <cell r="E27">
            <v>3</v>
          </cell>
          <cell r="F27">
            <v>2</v>
          </cell>
          <cell r="G27">
            <v>6</v>
          </cell>
          <cell r="H27">
            <v>6</v>
          </cell>
          <cell r="I27">
            <v>0</v>
          </cell>
          <cell r="P27">
            <v>3</v>
          </cell>
          <cell r="Q27">
            <v>2</v>
          </cell>
          <cell r="R27">
            <v>6</v>
          </cell>
          <cell r="S27">
            <v>3</v>
          </cell>
          <cell r="T27">
            <v>3</v>
          </cell>
        </row>
        <row r="28">
          <cell r="D28"/>
          <cell r="E28"/>
          <cell r="F28"/>
          <cell r="G28"/>
          <cell r="H28"/>
        </row>
        <row r="29">
          <cell r="D29" t="str">
            <v>That there is a reputational risk to the College.</v>
          </cell>
          <cell r="E29">
            <v>4</v>
          </cell>
          <cell r="F29">
            <v>4</v>
          </cell>
          <cell r="G29">
            <v>16</v>
          </cell>
          <cell r="H29">
            <v>16</v>
          </cell>
          <cell r="I29">
            <v>0</v>
          </cell>
          <cell r="P29">
            <v>4</v>
          </cell>
          <cell r="Q29">
            <v>3</v>
          </cell>
          <cell r="R29">
            <v>12</v>
          </cell>
          <cell r="S29">
            <v>12</v>
          </cell>
          <cell r="T29">
            <v>0</v>
          </cell>
        </row>
        <row r="30">
          <cell r="D30"/>
          <cell r="H30"/>
        </row>
        <row r="31">
          <cell r="D31"/>
          <cell r="E31" t="str">
            <v>Risk Key</v>
          </cell>
          <cell r="F31" t="str">
            <v>Low</v>
          </cell>
          <cell r="G31" t="str">
            <v>1-3</v>
          </cell>
          <cell r="H31"/>
        </row>
        <row r="32">
          <cell r="D32"/>
          <cell r="E32"/>
          <cell r="F32" t="str">
            <v>Medium</v>
          </cell>
          <cell r="G32" t="str">
            <v>4-9</v>
          </cell>
          <cell r="H32"/>
        </row>
        <row r="33">
          <cell r="D33"/>
          <cell r="E33"/>
          <cell r="F33" t="str">
            <v>High</v>
          </cell>
          <cell r="G33" t="str">
            <v>10-19</v>
          </cell>
          <cell r="H33"/>
        </row>
        <row r="34">
          <cell r="E34"/>
          <cell r="F34" t="str">
            <v>Very High</v>
          </cell>
          <cell r="G34" t="str">
            <v>20-25</v>
          </cell>
        </row>
      </sheetData>
      <sheetData sheetId="2"/>
      <sheetData sheetId="3"/>
      <sheetData sheetId="4"/>
      <sheetData sheetId="5">
        <row r="1">
          <cell r="B1"/>
          <cell r="C1"/>
          <cell r="D1" t="str">
            <v>Dated reviewed by Risk Management Group</v>
          </cell>
          <cell r="E1"/>
          <cell r="F1"/>
          <cell r="G1"/>
          <cell r="H1">
            <v>45679</v>
          </cell>
          <cell r="I1"/>
          <cell r="J1"/>
          <cell r="K1"/>
          <cell r="L1"/>
        </row>
        <row r="2">
          <cell r="B2"/>
          <cell r="C2"/>
          <cell r="D2" t="str">
            <v>Dated reviewed by SLT</v>
          </cell>
          <cell r="E2"/>
          <cell r="F2"/>
          <cell r="G2"/>
          <cell r="H2">
            <v>45679</v>
          </cell>
          <cell r="I2"/>
          <cell r="J2"/>
          <cell r="K2"/>
          <cell r="L2"/>
        </row>
        <row r="3">
          <cell r="B3"/>
          <cell r="C3"/>
          <cell r="D3" t="str">
            <v>Next date of review (Expected not actual)</v>
          </cell>
          <cell r="E3"/>
          <cell r="F3"/>
          <cell r="G3"/>
          <cell r="H3">
            <v>45769</v>
          </cell>
          <cell r="I3"/>
          <cell r="J3"/>
          <cell r="K3"/>
          <cell r="L3"/>
        </row>
        <row r="5">
          <cell r="B5" t="str">
            <v>Description</v>
          </cell>
          <cell r="C5" t="str">
            <v>Link to College Strategic Objectives</v>
          </cell>
          <cell r="D5" t="str">
            <v>Impact Rating (1-4)</v>
          </cell>
          <cell r="E5" t="str">
            <v>Probability Rating (1-4)</v>
          </cell>
          <cell r="F5" t="str">
            <v>Risk Score</v>
          </cell>
          <cell r="G5" t="str">
            <v>Previous submission risk score</v>
          </cell>
          <cell r="H5" t="str">
            <v>Movement since last submission</v>
          </cell>
          <cell r="I5"/>
          <cell r="J5" t="str">
            <v>Post-mitigation impact</v>
          </cell>
          <cell r="K5" t="str">
            <v>Post-mitigation probability</v>
          </cell>
          <cell r="L5" t="str">
            <v>Post-mitigation score</v>
          </cell>
        </row>
        <row r="6">
          <cell r="B6"/>
          <cell r="C6"/>
          <cell r="D6"/>
          <cell r="E6"/>
          <cell r="F6"/>
          <cell r="G6"/>
          <cell r="H6"/>
          <cell r="I6"/>
          <cell r="J6"/>
          <cell r="K6"/>
          <cell r="L6"/>
        </row>
        <row r="7">
          <cell r="B7" t="str">
            <v>That there is a theft of, or damage to, Management Information System (incl. cyber-crime)</v>
          </cell>
          <cell r="C7" t="str">
            <v>2,3</v>
          </cell>
          <cell r="D7">
            <v>3</v>
          </cell>
          <cell r="E7">
            <v>2</v>
          </cell>
          <cell r="F7">
            <v>6</v>
          </cell>
          <cell r="G7">
            <v>6</v>
          </cell>
          <cell r="H7">
            <v>0</v>
          </cell>
          <cell r="I7"/>
          <cell r="J7">
            <v>3</v>
          </cell>
          <cell r="K7">
            <v>1</v>
          </cell>
          <cell r="L7">
            <v>3</v>
          </cell>
        </row>
        <row r="8">
          <cell r="B8"/>
          <cell r="C8"/>
          <cell r="D8"/>
          <cell r="E8"/>
          <cell r="F8"/>
          <cell r="G8"/>
          <cell r="H8"/>
          <cell r="I8"/>
          <cell r="J8"/>
          <cell r="K8"/>
          <cell r="L8"/>
        </row>
        <row r="9">
          <cell r="B9" t="str">
            <v>That the College cannot maintain financial stability</v>
          </cell>
          <cell r="C9">
            <v>3</v>
          </cell>
          <cell r="D9">
            <v>5</v>
          </cell>
          <cell r="E9">
            <v>4</v>
          </cell>
          <cell r="F9">
            <v>20</v>
          </cell>
          <cell r="G9">
            <v>20</v>
          </cell>
          <cell r="H9">
            <v>0</v>
          </cell>
          <cell r="I9"/>
          <cell r="J9">
            <v>5</v>
          </cell>
          <cell r="K9">
            <v>4</v>
          </cell>
          <cell r="L9">
            <v>20</v>
          </cell>
        </row>
        <row r="10">
          <cell r="B10" t="str">
            <v xml:space="preserve">That there is a failure of financial controls                                                                                                  </v>
          </cell>
          <cell r="C10">
            <v>3</v>
          </cell>
          <cell r="D10">
            <v>5</v>
          </cell>
          <cell r="E10">
            <v>3</v>
          </cell>
          <cell r="F10">
            <v>15</v>
          </cell>
          <cell r="G10">
            <v>15</v>
          </cell>
          <cell r="H10">
            <v>0</v>
          </cell>
          <cell r="I10"/>
          <cell r="J10">
            <v>5</v>
          </cell>
          <cell r="K10">
            <v>2</v>
          </cell>
          <cell r="L10">
            <v>10</v>
          </cell>
        </row>
        <row r="11">
          <cell r="B11" t="str">
            <v>That there is failure to meet Credit target and /or failure to retain major public and private contracts.</v>
          </cell>
          <cell r="C11" t="str">
            <v>1,2,3</v>
          </cell>
          <cell r="D11">
            <v>5</v>
          </cell>
          <cell r="E11">
            <v>3</v>
          </cell>
          <cell r="F11">
            <v>15</v>
          </cell>
          <cell r="G11">
            <v>15</v>
          </cell>
          <cell r="H11">
            <v>0</v>
          </cell>
          <cell r="I11"/>
          <cell r="J11">
            <v>5</v>
          </cell>
          <cell r="K11">
            <v>1</v>
          </cell>
          <cell r="L11">
            <v>5</v>
          </cell>
        </row>
        <row r="12">
          <cell r="B12" t="str">
            <v xml:space="preserve">That there are insufficient funds for capital project and maintenance requirements  </v>
          </cell>
          <cell r="C12" t="str">
            <v>1,3</v>
          </cell>
          <cell r="D12">
            <v>4</v>
          </cell>
          <cell r="E12">
            <v>3</v>
          </cell>
          <cell r="F12">
            <v>12</v>
          </cell>
          <cell r="G12">
            <v>12</v>
          </cell>
          <cell r="H12">
            <v>0</v>
          </cell>
          <cell r="I12"/>
          <cell r="J12">
            <v>4</v>
          </cell>
          <cell r="K12">
            <v>3</v>
          </cell>
          <cell r="L12">
            <v>12</v>
          </cell>
        </row>
        <row r="13">
          <cell r="B13"/>
          <cell r="C13"/>
          <cell r="D13"/>
          <cell r="E13"/>
          <cell r="F13"/>
          <cell r="G13"/>
          <cell r="H13"/>
          <cell r="I13"/>
          <cell r="J13"/>
          <cell r="K13"/>
          <cell r="L13"/>
        </row>
        <row r="14">
          <cell r="B14" t="str">
            <v>That there is a failure of Corporate Governance arrangements</v>
          </cell>
          <cell r="C14" t="str">
            <v>2,3</v>
          </cell>
          <cell r="D14">
            <v>4</v>
          </cell>
          <cell r="E14">
            <v>2</v>
          </cell>
          <cell r="F14">
            <v>8</v>
          </cell>
          <cell r="G14">
            <v>8</v>
          </cell>
          <cell r="H14">
            <v>0</v>
          </cell>
          <cell r="I14"/>
          <cell r="J14">
            <v>4</v>
          </cell>
          <cell r="K14">
            <v>1</v>
          </cell>
          <cell r="L14">
            <v>4</v>
          </cell>
        </row>
        <row r="15">
          <cell r="B15"/>
          <cell r="C15"/>
          <cell r="D15"/>
          <cell r="E15"/>
          <cell r="F15"/>
          <cell r="G15"/>
          <cell r="H15"/>
          <cell r="I15"/>
          <cell r="J15"/>
          <cell r="K15"/>
          <cell r="L15"/>
        </row>
        <row r="16">
          <cell r="B16" t="str">
            <v xml:space="preserve">That there is a failure to meet statutory and legislative health and safety as well as safeguarding  requirements. </v>
          </cell>
          <cell r="C16">
            <v>2</v>
          </cell>
          <cell r="D16">
            <v>4</v>
          </cell>
          <cell r="E16">
            <v>3</v>
          </cell>
          <cell r="F16">
            <v>12</v>
          </cell>
          <cell r="G16">
            <v>12</v>
          </cell>
          <cell r="H16">
            <v>0</v>
          </cell>
          <cell r="I16"/>
          <cell r="J16">
            <v>4</v>
          </cell>
          <cell r="K16">
            <v>2</v>
          </cell>
          <cell r="L16">
            <v>8</v>
          </cell>
        </row>
        <row r="17">
          <cell r="B17"/>
          <cell r="C17"/>
          <cell r="D17"/>
          <cell r="E17"/>
          <cell r="F17"/>
          <cell r="G17"/>
          <cell r="H17"/>
          <cell r="I17"/>
          <cell r="J17"/>
          <cell r="K17"/>
          <cell r="L17"/>
        </row>
        <row r="18">
          <cell r="B18" t="str">
            <v>That there is a breach of legislation and associated regulations (incl. GDPR)</v>
          </cell>
          <cell r="C18" t="str">
            <v>2,3</v>
          </cell>
          <cell r="D18">
            <v>2</v>
          </cell>
          <cell r="E18">
            <v>3</v>
          </cell>
          <cell r="F18">
            <v>6</v>
          </cell>
          <cell r="G18">
            <v>6</v>
          </cell>
          <cell r="H18">
            <v>0</v>
          </cell>
          <cell r="I18"/>
          <cell r="J18">
            <v>2</v>
          </cell>
          <cell r="K18">
            <v>2</v>
          </cell>
          <cell r="L18">
            <v>4</v>
          </cell>
        </row>
        <row r="19">
          <cell r="B19" t="str">
            <v xml:space="preserve">That there is a failure to safeguard the health and wellbeing of staff and students. </v>
          </cell>
          <cell r="C19" t="str">
            <v>1,2,3</v>
          </cell>
          <cell r="D19">
            <v>3</v>
          </cell>
          <cell r="E19">
            <v>3</v>
          </cell>
          <cell r="F19">
            <v>9</v>
          </cell>
          <cell r="G19">
            <v>9</v>
          </cell>
          <cell r="H19">
            <v>0</v>
          </cell>
          <cell r="I19"/>
          <cell r="J19">
            <v>3</v>
          </cell>
          <cell r="K19">
            <v>1</v>
          </cell>
          <cell r="L19">
            <v>3</v>
          </cell>
        </row>
        <row r="20">
          <cell r="B20" t="str">
            <v>That the College is not on track to meet the Scottish Government net zero targets.</v>
          </cell>
          <cell r="C20">
            <v>3</v>
          </cell>
          <cell r="D20">
            <v>3</v>
          </cell>
          <cell r="E20">
            <v>3</v>
          </cell>
          <cell r="F20">
            <v>9</v>
          </cell>
          <cell r="G20">
            <v>9</v>
          </cell>
          <cell r="H20">
            <v>0</v>
          </cell>
          <cell r="I20"/>
          <cell r="J20">
            <v>3</v>
          </cell>
          <cell r="K20">
            <v>2</v>
          </cell>
          <cell r="L20">
            <v>6</v>
          </cell>
        </row>
        <row r="21">
          <cell r="B21"/>
          <cell r="C21"/>
          <cell r="D21"/>
          <cell r="E21"/>
          <cell r="F21"/>
          <cell r="G21"/>
          <cell r="H21"/>
          <cell r="I21"/>
          <cell r="J21"/>
          <cell r="K21"/>
          <cell r="L21"/>
        </row>
        <row r="22">
          <cell r="B22" t="str">
            <v>That there is a failure to achieve  high standards of learning and teaching.</v>
          </cell>
          <cell r="C22" t="str">
            <v>1,2</v>
          </cell>
          <cell r="D22">
            <v>4</v>
          </cell>
          <cell r="E22">
            <v>2</v>
          </cell>
          <cell r="F22">
            <v>8</v>
          </cell>
          <cell r="G22">
            <v>8</v>
          </cell>
          <cell r="H22">
            <v>0</v>
          </cell>
          <cell r="I22"/>
          <cell r="J22">
            <v>4</v>
          </cell>
          <cell r="K22">
            <v>1</v>
          </cell>
          <cell r="L22">
            <v>4</v>
          </cell>
        </row>
        <row r="23">
          <cell r="B23" t="str">
            <v xml:space="preserve">That the College cannot  provide a robust learner experience supporting them onto their final destinations. </v>
          </cell>
          <cell r="C23" t="str">
            <v>1,2</v>
          </cell>
          <cell r="D23">
            <v>4</v>
          </cell>
          <cell r="E23">
            <v>2</v>
          </cell>
          <cell r="F23">
            <v>8</v>
          </cell>
          <cell r="G23">
            <v>8</v>
          </cell>
          <cell r="H23">
            <v>0</v>
          </cell>
          <cell r="I23"/>
          <cell r="J23">
            <v>4</v>
          </cell>
          <cell r="K23">
            <v>3</v>
          </cell>
          <cell r="L23">
            <v>12</v>
          </cell>
        </row>
        <row r="24">
          <cell r="B24"/>
          <cell r="C24"/>
          <cell r="D24"/>
          <cell r="E24"/>
          <cell r="F24"/>
          <cell r="G24"/>
          <cell r="H24"/>
          <cell r="I24"/>
          <cell r="J24"/>
          <cell r="K24"/>
          <cell r="L24"/>
        </row>
        <row r="25">
          <cell r="B25" t="str">
            <v xml:space="preserve">That there is a failure to provide an engaging and effective employee journey. </v>
          </cell>
          <cell r="C25" t="str">
            <v>1,2</v>
          </cell>
          <cell r="D25">
            <v>4</v>
          </cell>
          <cell r="E25">
            <v>2</v>
          </cell>
          <cell r="F25">
            <v>8</v>
          </cell>
          <cell r="G25">
            <v>8</v>
          </cell>
          <cell r="H25">
            <v>0</v>
          </cell>
          <cell r="I25"/>
          <cell r="J25">
            <v>4</v>
          </cell>
          <cell r="K25">
            <v>1</v>
          </cell>
          <cell r="L25">
            <v>4</v>
          </cell>
        </row>
        <row r="26">
          <cell r="B26"/>
          <cell r="C26"/>
          <cell r="D26"/>
          <cell r="E26"/>
          <cell r="F26"/>
          <cell r="G26"/>
          <cell r="H26"/>
          <cell r="I26"/>
          <cell r="J26"/>
          <cell r="K26"/>
          <cell r="L26"/>
        </row>
        <row r="27">
          <cell r="B27" t="str">
            <v>That there is business interruption due to major disaster, IT failure etc</v>
          </cell>
          <cell r="C27">
            <v>3</v>
          </cell>
          <cell r="D27">
            <v>3</v>
          </cell>
          <cell r="E27">
            <v>2</v>
          </cell>
          <cell r="F27">
            <v>6</v>
          </cell>
          <cell r="G27">
            <v>6</v>
          </cell>
          <cell r="H27">
            <v>0</v>
          </cell>
          <cell r="I27"/>
          <cell r="J27">
            <v>3</v>
          </cell>
          <cell r="K27">
            <v>2</v>
          </cell>
          <cell r="L27">
            <v>6</v>
          </cell>
        </row>
        <row r="28">
          <cell r="B28"/>
          <cell r="C28"/>
          <cell r="D28"/>
          <cell r="E28"/>
          <cell r="F28"/>
          <cell r="G28"/>
          <cell r="H28"/>
          <cell r="I28"/>
          <cell r="J28"/>
          <cell r="K28"/>
          <cell r="L28"/>
        </row>
        <row r="29">
          <cell r="B29" t="str">
            <v>That there is a reputational risk to the College.</v>
          </cell>
          <cell r="C29">
            <v>3</v>
          </cell>
          <cell r="D29">
            <v>4</v>
          </cell>
          <cell r="E29">
            <v>4</v>
          </cell>
          <cell r="F29">
            <v>16</v>
          </cell>
          <cell r="G29">
            <v>16</v>
          </cell>
          <cell r="H29">
            <v>0</v>
          </cell>
          <cell r="I29"/>
          <cell r="J29">
            <v>4</v>
          </cell>
          <cell r="K29">
            <v>3</v>
          </cell>
          <cell r="L29">
            <v>12</v>
          </cell>
        </row>
        <row r="30">
          <cell r="B30"/>
          <cell r="C30"/>
          <cell r="D30"/>
          <cell r="E30"/>
          <cell r="F30"/>
          <cell r="G30"/>
          <cell r="H30"/>
          <cell r="I30"/>
          <cell r="J30"/>
          <cell r="K30"/>
          <cell r="L30"/>
        </row>
        <row r="31">
          <cell r="B31"/>
          <cell r="C31"/>
          <cell r="D31"/>
          <cell r="E31"/>
          <cell r="F31"/>
          <cell r="G31"/>
          <cell r="H31"/>
          <cell r="I31"/>
          <cell r="J31" t="str">
            <v>Risk Key</v>
          </cell>
          <cell r="K31" t="str">
            <v>Low</v>
          </cell>
          <cell r="L31" t="str">
            <v>1-3</v>
          </cell>
        </row>
        <row r="32">
          <cell r="B32" t="str">
            <v xml:space="preserve">Student Experience </v>
          </cell>
          <cell r="C32"/>
          <cell r="D32"/>
          <cell r="E32"/>
          <cell r="F32"/>
          <cell r="G32"/>
          <cell r="H32"/>
          <cell r="I32"/>
          <cell r="J32"/>
          <cell r="K32" t="str">
            <v>Medium</v>
          </cell>
          <cell r="L32" t="str">
            <v>4-9</v>
          </cell>
        </row>
        <row r="33">
          <cell r="B33" t="str">
            <v>Culture and People Development</v>
          </cell>
          <cell r="C33"/>
          <cell r="D33"/>
          <cell r="E33"/>
          <cell r="F33"/>
          <cell r="G33"/>
          <cell r="H33"/>
          <cell r="I33"/>
          <cell r="J33"/>
          <cell r="K33" t="str">
            <v>High</v>
          </cell>
          <cell r="L33" t="str">
            <v>10-19</v>
          </cell>
        </row>
        <row r="34">
          <cell r="B34" t="str">
            <v>Growth and Innovation</v>
          </cell>
          <cell r="C34"/>
          <cell r="D34"/>
          <cell r="E34"/>
          <cell r="F34"/>
          <cell r="G34"/>
          <cell r="H34"/>
          <cell r="I34"/>
          <cell r="J34"/>
          <cell r="K34" t="str">
            <v>Very High</v>
          </cell>
          <cell r="L34" t="str">
            <v>20-25</v>
          </cell>
        </row>
        <row r="35">
          <cell r="B35" t="str">
            <v>Sustainability</v>
          </cell>
          <cell r="C35"/>
          <cell r="D35"/>
          <cell r="E35"/>
          <cell r="F35"/>
          <cell r="G35"/>
          <cell r="H35"/>
          <cell r="I35"/>
          <cell r="J35"/>
          <cell r="K35"/>
          <cell r="L35"/>
        </row>
        <row r="36">
          <cell r="B36"/>
          <cell r="C36"/>
          <cell r="D36"/>
          <cell r="E36"/>
          <cell r="F36"/>
          <cell r="G36"/>
          <cell r="H36"/>
          <cell r="I36"/>
          <cell r="J36"/>
          <cell r="K36"/>
          <cell r="L36"/>
        </row>
        <row r="37">
          <cell r="B37"/>
          <cell r="C37"/>
          <cell r="D37"/>
          <cell r="E37"/>
          <cell r="F37"/>
          <cell r="G37"/>
          <cell r="H37"/>
          <cell r="I37"/>
          <cell r="J37"/>
          <cell r="K37"/>
          <cell r="L37"/>
        </row>
        <row r="38">
          <cell r="B38"/>
          <cell r="C38"/>
          <cell r="D38"/>
          <cell r="E38"/>
          <cell r="F38"/>
          <cell r="G38"/>
          <cell r="H38"/>
          <cell r="I38"/>
          <cell r="J38"/>
          <cell r="K38"/>
          <cell r="L38"/>
        </row>
        <row r="39">
          <cell r="B39"/>
          <cell r="C39"/>
          <cell r="D39"/>
          <cell r="E39"/>
          <cell r="F39"/>
          <cell r="G39"/>
          <cell r="H39"/>
          <cell r="I39"/>
          <cell r="J39"/>
          <cell r="K39"/>
          <cell r="L39"/>
        </row>
        <row r="40">
          <cell r="B40"/>
          <cell r="C40"/>
          <cell r="D40"/>
          <cell r="E40"/>
          <cell r="F40"/>
          <cell r="G40"/>
          <cell r="H40"/>
          <cell r="I40"/>
          <cell r="J40"/>
          <cell r="K40"/>
          <cell r="L40"/>
        </row>
      </sheetData>
      <sheetData sheetId="6"/>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5F36C-CFA7-4AD9-A472-9F4D536F5633}">
  <sheetPr>
    <pageSetUpPr fitToPage="1"/>
  </sheetPr>
  <dimension ref="A1:AE40"/>
  <sheetViews>
    <sheetView tabSelected="1" zoomScale="85" zoomScaleNormal="115" workbookViewId="0">
      <pane ySplit="4" topLeftCell="A5" activePane="bottomLeft" state="frozen"/>
      <selection pane="bottomLeft" activeCell="X7" sqref="X7"/>
    </sheetView>
  </sheetViews>
  <sheetFormatPr defaultColWidth="9" defaultRowHeight="15" x14ac:dyDescent="0.25"/>
  <cols>
    <col min="1" max="1" width="6.375" style="27" customWidth="1"/>
    <col min="2" max="2" width="18.625" style="27" customWidth="1"/>
    <col min="3" max="3" width="9.625" style="27" customWidth="1"/>
    <col min="4" max="4" width="9.25" style="27" customWidth="1"/>
    <col min="5" max="5" width="11.25" style="27" customWidth="1"/>
    <col min="6" max="6" width="7.25" style="27" customWidth="1"/>
    <col min="7" max="7" width="10.75" style="27" customWidth="1"/>
    <col min="8" max="8" width="11.625" style="27" customWidth="1"/>
    <col min="9" max="9" width="0.875" style="27" customWidth="1"/>
    <col min="10" max="11" width="13" style="27" customWidth="1"/>
    <col min="12" max="12" width="12.5" style="27" customWidth="1"/>
    <col min="13" max="13" width="10.625" style="27" customWidth="1"/>
    <col min="14" max="14" width="10.375" style="27" customWidth="1"/>
    <col min="15" max="15" width="11.5" style="27" customWidth="1"/>
    <col min="16" max="16" width="14.375" style="27" customWidth="1"/>
    <col min="17" max="18" width="20.375" style="114" customWidth="1"/>
    <col min="19" max="22" width="0" style="27" hidden="1" customWidth="1"/>
    <col min="23" max="23" width="12.875" style="27" customWidth="1"/>
    <col min="24" max="24" width="14.875" style="27" bestFit="1" customWidth="1"/>
    <col min="25" max="16384" width="9" style="27"/>
  </cols>
  <sheetData>
    <row r="1" spans="1:31" ht="18.75" x14ac:dyDescent="0.3">
      <c r="A1" s="26" t="str">
        <f>+'SLC Strategic Risk Register'!A1</f>
        <v>Strategic Risk Register</v>
      </c>
      <c r="B1" s="223"/>
      <c r="C1" s="223"/>
      <c r="D1" s="247" t="s">
        <v>0</v>
      </c>
      <c r="E1" s="247"/>
      <c r="F1" s="247"/>
      <c r="G1" s="247"/>
      <c r="H1" s="224">
        <v>45965</v>
      </c>
      <c r="I1" s="223"/>
      <c r="J1" s="223"/>
      <c r="K1" s="223"/>
      <c r="L1" s="223"/>
      <c r="M1" s="223"/>
      <c r="N1" s="223"/>
      <c r="O1" s="28"/>
      <c r="P1" s="28"/>
      <c r="Q1" s="225"/>
      <c r="R1" s="225"/>
      <c r="S1" s="223"/>
      <c r="T1" s="223"/>
      <c r="U1" s="223"/>
      <c r="V1" s="223"/>
      <c r="W1" s="223"/>
      <c r="X1" s="223"/>
      <c r="Y1" s="223"/>
      <c r="Z1" s="223"/>
      <c r="AA1" s="223"/>
      <c r="AB1" s="223"/>
      <c r="AC1" s="223"/>
      <c r="AD1" s="223"/>
      <c r="AE1" s="223"/>
    </row>
    <row r="2" spans="1:31" ht="18.75" x14ac:dyDescent="0.3">
      <c r="A2" s="26" t="s">
        <v>1</v>
      </c>
      <c r="B2" s="223"/>
      <c r="C2" s="223"/>
      <c r="D2" s="247" t="s">
        <v>2</v>
      </c>
      <c r="E2" s="247"/>
      <c r="F2" s="247"/>
      <c r="G2" s="247"/>
      <c r="H2" s="224">
        <v>45965</v>
      </c>
      <c r="I2" s="223"/>
      <c r="J2" s="223"/>
      <c r="K2" s="223"/>
      <c r="L2" s="223"/>
      <c r="M2" s="223"/>
      <c r="N2" s="223"/>
      <c r="O2" s="28"/>
      <c r="P2" s="28"/>
      <c r="Q2" s="225"/>
      <c r="R2" s="225"/>
      <c r="S2" s="223"/>
      <c r="T2" s="223"/>
      <c r="U2" s="223"/>
      <c r="V2" s="223"/>
      <c r="W2" s="223"/>
      <c r="X2" s="223"/>
      <c r="Y2" s="223"/>
      <c r="Z2" s="223"/>
      <c r="AA2" s="223"/>
      <c r="AB2" s="223"/>
      <c r="AC2" s="223"/>
      <c r="AD2" s="223"/>
      <c r="AE2" s="223"/>
    </row>
    <row r="3" spans="1:31" x14ac:dyDescent="0.25">
      <c r="A3" s="223"/>
      <c r="B3" s="223"/>
      <c r="C3" s="223"/>
      <c r="D3" s="248" t="s">
        <v>3</v>
      </c>
      <c r="E3" s="249"/>
      <c r="F3" s="249"/>
      <c r="G3" s="250"/>
      <c r="H3" s="224">
        <v>46049</v>
      </c>
      <c r="I3" s="223"/>
      <c r="J3" s="223"/>
      <c r="K3" s="223"/>
      <c r="L3" s="223"/>
      <c r="M3" s="223"/>
      <c r="N3" s="223"/>
      <c r="O3" s="30"/>
      <c r="P3" s="30"/>
      <c r="Q3" s="225"/>
      <c r="R3" s="225"/>
      <c r="S3" s="223"/>
      <c r="T3" s="223"/>
      <c r="U3" s="223"/>
      <c r="V3" s="223"/>
      <c r="W3" s="223"/>
      <c r="X3" s="223"/>
      <c r="Y3" s="223"/>
      <c r="Z3" s="223"/>
      <c r="AA3" s="223"/>
      <c r="AB3" s="223"/>
      <c r="AC3" s="223"/>
      <c r="AD3" s="223"/>
      <c r="AE3" s="223"/>
    </row>
    <row r="5" spans="1:31" ht="60" x14ac:dyDescent="0.25">
      <c r="A5" s="2" t="s">
        <v>4</v>
      </c>
      <c r="B5" s="2" t="s">
        <v>5</v>
      </c>
      <c r="C5" s="2" t="s">
        <v>6</v>
      </c>
      <c r="D5" s="2" t="s">
        <v>7</v>
      </c>
      <c r="E5" s="2" t="s">
        <v>8</v>
      </c>
      <c r="F5" s="2" t="s">
        <v>9</v>
      </c>
      <c r="G5" s="2" t="s">
        <v>10</v>
      </c>
      <c r="H5" s="2" t="s">
        <v>11</v>
      </c>
      <c r="I5" s="226"/>
      <c r="J5" s="2" t="s">
        <v>12</v>
      </c>
      <c r="K5" s="2" t="s">
        <v>13</v>
      </c>
      <c r="L5" s="2" t="s">
        <v>14</v>
      </c>
      <c r="M5" s="2" t="s">
        <v>15</v>
      </c>
      <c r="N5" s="2" t="s">
        <v>11</v>
      </c>
      <c r="O5" s="20" t="s">
        <v>16</v>
      </c>
      <c r="P5" s="20" t="s">
        <v>17</v>
      </c>
      <c r="Q5" s="2" t="s">
        <v>18</v>
      </c>
      <c r="R5" s="2" t="s">
        <v>19</v>
      </c>
      <c r="S5" s="177" t="s">
        <v>20</v>
      </c>
      <c r="T5" s="177" t="s">
        <v>21</v>
      </c>
      <c r="U5" s="177" t="s">
        <v>22</v>
      </c>
      <c r="V5" s="177" t="s">
        <v>22</v>
      </c>
      <c r="W5" s="300" t="s">
        <v>352</v>
      </c>
      <c r="X5" s="300" t="s">
        <v>353</v>
      </c>
      <c r="Y5" s="223"/>
      <c r="Z5" s="223"/>
      <c r="AA5" s="223"/>
      <c r="AB5" s="223"/>
      <c r="AC5" s="223"/>
      <c r="AD5" s="223"/>
      <c r="AE5" s="223"/>
    </row>
    <row r="6" spans="1:31" x14ac:dyDescent="0.25">
      <c r="A6" s="253" t="s">
        <v>23</v>
      </c>
      <c r="B6" s="253"/>
      <c r="C6" s="253"/>
      <c r="D6" s="253"/>
      <c r="E6" s="253"/>
      <c r="F6" s="253"/>
      <c r="G6" s="253"/>
      <c r="H6" s="253"/>
      <c r="I6" s="253"/>
      <c r="J6" s="253"/>
      <c r="K6" s="253"/>
      <c r="L6" s="253"/>
      <c r="M6" s="253"/>
      <c r="N6" s="253"/>
      <c r="O6" s="253"/>
      <c r="P6" s="160"/>
      <c r="Q6" s="160"/>
      <c r="R6" s="160"/>
      <c r="S6" s="223"/>
      <c r="T6" s="223"/>
      <c r="U6" s="223"/>
      <c r="V6" s="223"/>
      <c r="W6" s="299"/>
      <c r="X6" s="299"/>
      <c r="Y6" s="223"/>
      <c r="Z6" s="223"/>
      <c r="AA6" s="223"/>
      <c r="AB6" s="223"/>
      <c r="AC6" s="223"/>
      <c r="AD6" s="223"/>
      <c r="AE6" s="223"/>
    </row>
    <row r="7" spans="1:31" s="245" customFormat="1" ht="161.25" customHeight="1" x14ac:dyDescent="0.2">
      <c r="A7" s="229">
        <v>8</v>
      </c>
      <c r="B7" s="243" t="s">
        <v>24</v>
      </c>
      <c r="C7" s="228" t="s">
        <v>25</v>
      </c>
      <c r="D7" s="23">
        <f>+'SLC Strategic Risk Register'!E7</f>
        <v>3</v>
      </c>
      <c r="E7" s="23">
        <f>+'SLC Strategic Risk Register'!F7</f>
        <v>2</v>
      </c>
      <c r="F7" s="24">
        <f>+'SLC Strategic Risk Register'!G7</f>
        <v>6</v>
      </c>
      <c r="G7" s="23">
        <f>VLOOKUP(B7,'SLC Strategic Risk Register'!D:H,5,FALSE)</f>
        <v>6</v>
      </c>
      <c r="H7" s="23">
        <f>+'SLC Strategic Risk Register'!I7</f>
        <v>0</v>
      </c>
      <c r="I7" s="229"/>
      <c r="J7" s="229">
        <f>+'SLC Strategic Risk Register'!P7</f>
        <v>3</v>
      </c>
      <c r="K7" s="229">
        <f>+'SLC Strategic Risk Register'!Q7</f>
        <v>1</v>
      </c>
      <c r="L7" s="24">
        <f>+'SLC Strategic Risk Register'!R7</f>
        <v>3</v>
      </c>
      <c r="M7" s="229">
        <f>+'SLC Strategic Risk Register'!S7</f>
        <v>3</v>
      </c>
      <c r="N7" s="23">
        <f>+'SLC Strategic Risk Register'!T7</f>
        <v>0</v>
      </c>
      <c r="O7" s="23" t="str">
        <f>+'SLC Strategic Risk Register'!W7</f>
        <v>Head of Digital</v>
      </c>
      <c r="P7" s="23" t="str">
        <f>+'SLC Strategic Risk Register'!X7</f>
        <v>VP - Finance, Resources &amp; Sustainability</v>
      </c>
      <c r="Q7" s="243" t="s">
        <v>26</v>
      </c>
      <c r="R7" s="136" t="s">
        <v>27</v>
      </c>
      <c r="S7" s="244">
        <f>VLOOKUP(B7,'Nov 24 SLC Summary'!B:F,5,FALSE)</f>
        <v>6</v>
      </c>
      <c r="T7" s="244">
        <f>VLOOKUP(B7,'Nov 24 SLC Summary'!B:L,11,FALSE)</f>
        <v>3</v>
      </c>
      <c r="U7" s="244">
        <f>G7-S7</f>
        <v>0</v>
      </c>
      <c r="V7" s="244">
        <f>M7-T7</f>
        <v>0</v>
      </c>
      <c r="W7" s="301" t="s">
        <v>354</v>
      </c>
      <c r="X7" s="302" t="s">
        <v>355</v>
      </c>
      <c r="Y7" s="244"/>
      <c r="Z7" s="244"/>
      <c r="AA7" s="244"/>
      <c r="AB7" s="244"/>
      <c r="AC7" s="244"/>
      <c r="AD7" s="244"/>
      <c r="AE7" s="244"/>
    </row>
    <row r="8" spans="1:31" x14ac:dyDescent="0.25">
      <c r="A8" s="253" t="s">
        <v>28</v>
      </c>
      <c r="B8" s="253"/>
      <c r="C8" s="253"/>
      <c r="D8" s="253"/>
      <c r="E8" s="253"/>
      <c r="F8" s="253"/>
      <c r="G8" s="253"/>
      <c r="H8" s="253"/>
      <c r="I8" s="253"/>
      <c r="J8" s="253"/>
      <c r="K8" s="253"/>
      <c r="L8" s="253"/>
      <c r="M8" s="253"/>
      <c r="N8" s="253"/>
      <c r="O8" s="253"/>
      <c r="P8" s="160"/>
      <c r="Q8" s="160"/>
      <c r="R8" s="160"/>
      <c r="S8" s="223"/>
      <c r="T8" s="223"/>
      <c r="U8" s="223"/>
      <c r="V8" s="223"/>
      <c r="W8" s="299"/>
      <c r="X8" s="299"/>
      <c r="Y8" s="223"/>
      <c r="Z8" s="223"/>
      <c r="AA8" s="223"/>
      <c r="AB8" s="223"/>
      <c r="AC8" s="223"/>
      <c r="AD8" s="223"/>
      <c r="AE8" s="223"/>
    </row>
    <row r="9" spans="1:31" s="245" customFormat="1" ht="252" customHeight="1" x14ac:dyDescent="0.2">
      <c r="A9" s="229">
        <v>1</v>
      </c>
      <c r="B9" s="243" t="s">
        <v>29</v>
      </c>
      <c r="C9" s="228">
        <v>3</v>
      </c>
      <c r="D9" s="23">
        <f>+'SLC Strategic Risk Register'!E9</f>
        <v>5</v>
      </c>
      <c r="E9" s="23">
        <f>+'SLC Strategic Risk Register'!F9</f>
        <v>4</v>
      </c>
      <c r="F9" s="24">
        <f>+'SLC Strategic Risk Register'!G9</f>
        <v>20</v>
      </c>
      <c r="G9" s="23">
        <f>+'SLC Strategic Risk Register'!H9</f>
        <v>20</v>
      </c>
      <c r="H9" s="23">
        <f>+'SLC Strategic Risk Register'!I9</f>
        <v>0</v>
      </c>
      <c r="I9" s="229"/>
      <c r="J9" s="229">
        <f>+'SLC Strategic Risk Register'!P9</f>
        <v>5</v>
      </c>
      <c r="K9" s="229">
        <f>+'SLC Strategic Risk Register'!Q9</f>
        <v>4</v>
      </c>
      <c r="L9" s="24">
        <f>+'SLC Strategic Risk Register'!R9</f>
        <v>20</v>
      </c>
      <c r="M9" s="229">
        <f>+'SLC Strategic Risk Register'!S9</f>
        <v>20</v>
      </c>
      <c r="N9" s="23">
        <f>+'SLC Strategic Risk Register'!T9</f>
        <v>0</v>
      </c>
      <c r="O9" s="23" t="str">
        <f>+'SLC Strategic Risk Register'!W9</f>
        <v>Head of Finance</v>
      </c>
      <c r="P9" s="23" t="str">
        <f>+'SLC Strategic Risk Register'!X9</f>
        <v>VP - Finance, Resources &amp; Sustainability</v>
      </c>
      <c r="Q9" s="243" t="s">
        <v>30</v>
      </c>
      <c r="R9" s="136" t="s">
        <v>27</v>
      </c>
      <c r="S9" s="244">
        <f>VLOOKUP(B9,'Nov 24 SLC Summary'!B:F,5,FALSE)</f>
        <v>20</v>
      </c>
      <c r="T9" s="244">
        <f>VLOOKUP(B9,'Nov 24 SLC Summary'!B:L,11,FALSE)</f>
        <v>20</v>
      </c>
      <c r="U9" s="244">
        <f>G9-S9</f>
        <v>0</v>
      </c>
      <c r="V9" s="244">
        <f>M9-T9</f>
        <v>0</v>
      </c>
      <c r="W9" s="302" t="s">
        <v>356</v>
      </c>
      <c r="X9" s="302" t="s">
        <v>361</v>
      </c>
      <c r="Y9" s="244"/>
      <c r="Z9" s="244"/>
      <c r="AA9" s="244"/>
      <c r="AB9" s="244"/>
      <c r="AC9" s="244"/>
      <c r="AD9" s="244"/>
      <c r="AE9" s="244"/>
    </row>
    <row r="10" spans="1:31" s="245" customFormat="1" ht="315" x14ac:dyDescent="0.2">
      <c r="A10" s="229">
        <v>2</v>
      </c>
      <c r="B10" s="243" t="s">
        <v>31</v>
      </c>
      <c r="C10" s="228">
        <v>3</v>
      </c>
      <c r="D10" s="23">
        <f>+'SLC Strategic Risk Register'!E10</f>
        <v>5</v>
      </c>
      <c r="E10" s="23">
        <f>+'SLC Strategic Risk Register'!F10</f>
        <v>3</v>
      </c>
      <c r="F10" s="24">
        <f>+'SLC Strategic Risk Register'!G10</f>
        <v>15</v>
      </c>
      <c r="G10" s="23">
        <f>+'SLC Strategic Risk Register'!H10</f>
        <v>15</v>
      </c>
      <c r="H10" s="23">
        <f>+'SLC Strategic Risk Register'!I10</f>
        <v>0</v>
      </c>
      <c r="I10" s="229"/>
      <c r="J10" s="229">
        <f>+'SLC Strategic Risk Register'!P10</f>
        <v>5</v>
      </c>
      <c r="K10" s="229">
        <f>+'SLC Strategic Risk Register'!Q10</f>
        <v>2</v>
      </c>
      <c r="L10" s="24">
        <f>+'SLC Strategic Risk Register'!R10</f>
        <v>10</v>
      </c>
      <c r="M10" s="229">
        <f>+'SLC Strategic Risk Register'!S10</f>
        <v>10</v>
      </c>
      <c r="N10" s="23">
        <f>+'SLC Strategic Risk Register'!T10</f>
        <v>0</v>
      </c>
      <c r="O10" s="23" t="str">
        <f>+'SLC Strategic Risk Register'!W10</f>
        <v>Head of Finance
Head of People Services</v>
      </c>
      <c r="P10" s="23" t="str">
        <f>+'SLC Strategic Risk Register'!X10</f>
        <v>VP - Finance, Resources &amp; Sustainability</v>
      </c>
      <c r="Q10" s="243" t="s">
        <v>30</v>
      </c>
      <c r="R10" s="136" t="s">
        <v>27</v>
      </c>
      <c r="S10" s="244">
        <f>VLOOKUP(B10,'Nov 24 SLC Summary'!B:F,5,FALSE)</f>
        <v>15</v>
      </c>
      <c r="T10" s="244">
        <f>VLOOKUP(B10,'Nov 24 SLC Summary'!B:L,11,FALSE)</f>
        <v>10</v>
      </c>
      <c r="U10" s="244">
        <f>G10-S10</f>
        <v>0</v>
      </c>
      <c r="V10" s="244">
        <f>M10-T10</f>
        <v>0</v>
      </c>
      <c r="W10" s="302" t="s">
        <v>356</v>
      </c>
      <c r="X10" s="302" t="s">
        <v>362</v>
      </c>
      <c r="Y10" s="244"/>
      <c r="Z10" s="244"/>
      <c r="AA10" s="244"/>
      <c r="AB10" s="244"/>
      <c r="AC10" s="244"/>
      <c r="AD10" s="244"/>
      <c r="AE10" s="244"/>
    </row>
    <row r="11" spans="1:31" s="245" customFormat="1" ht="240" x14ac:dyDescent="0.2">
      <c r="A11" s="229">
        <v>3</v>
      </c>
      <c r="B11" s="243" t="s">
        <v>32</v>
      </c>
      <c r="C11" s="228" t="s">
        <v>33</v>
      </c>
      <c r="D11" s="23">
        <f>+'SLC Strategic Risk Register'!E11</f>
        <v>5</v>
      </c>
      <c r="E11" s="23">
        <f>+'SLC Strategic Risk Register'!F11</f>
        <v>3</v>
      </c>
      <c r="F11" s="24">
        <f>+'SLC Strategic Risk Register'!G11</f>
        <v>15</v>
      </c>
      <c r="G11" s="23">
        <f>+'SLC Strategic Risk Register'!H11</f>
        <v>15</v>
      </c>
      <c r="H11" s="23">
        <f>+'SLC Strategic Risk Register'!I11</f>
        <v>0</v>
      </c>
      <c r="I11" s="229"/>
      <c r="J11" s="229">
        <f>+'SLC Strategic Risk Register'!P11</f>
        <v>5</v>
      </c>
      <c r="K11" s="229">
        <f>+'SLC Strategic Risk Register'!Q11</f>
        <v>2</v>
      </c>
      <c r="L11" s="24">
        <f>+'SLC Strategic Risk Register'!R11</f>
        <v>10</v>
      </c>
      <c r="M11" s="229">
        <f>+'SLC Strategic Risk Register'!S11</f>
        <v>5</v>
      </c>
      <c r="N11" s="23">
        <f>+'SLC Strategic Risk Register'!T11</f>
        <v>5</v>
      </c>
      <c r="O11" s="23" t="str">
        <f>+'SLC Strategic Risk Register'!W11</f>
        <v>Head of Curriculum
Head of Digital</v>
      </c>
      <c r="P11" s="23" t="str">
        <f>+'SLC Strategic Risk Register'!X11</f>
        <v>VP for Student Experience and Innovation</v>
      </c>
      <c r="Q11" s="243" t="s">
        <v>30</v>
      </c>
      <c r="R11" s="136" t="s">
        <v>27</v>
      </c>
      <c r="S11" s="244">
        <f>VLOOKUP(B11,'Nov 24 SLC Summary'!B:F,5,FALSE)</f>
        <v>15</v>
      </c>
      <c r="T11" s="244">
        <f>VLOOKUP(B11,'Nov 24 SLC Summary'!B:L,11,FALSE)</f>
        <v>10</v>
      </c>
      <c r="U11" s="244">
        <f>G11-S11</f>
        <v>0</v>
      </c>
      <c r="V11" s="244">
        <f>M11-T11</f>
        <v>-5</v>
      </c>
      <c r="W11" s="302" t="s">
        <v>356</v>
      </c>
      <c r="X11" s="302" t="s">
        <v>363</v>
      </c>
      <c r="Y11" s="244"/>
      <c r="Z11" s="244"/>
      <c r="AA11" s="244"/>
      <c r="AB11" s="244"/>
      <c r="AC11" s="244"/>
      <c r="AD11" s="244"/>
      <c r="AE11" s="244"/>
    </row>
    <row r="12" spans="1:31" s="245" customFormat="1" ht="165" x14ac:dyDescent="0.2">
      <c r="A12" s="229">
        <v>5</v>
      </c>
      <c r="B12" s="243" t="s">
        <v>34</v>
      </c>
      <c r="C12" s="228" t="s">
        <v>35</v>
      </c>
      <c r="D12" s="23">
        <f>+'SLC Strategic Risk Register'!E12</f>
        <v>4</v>
      </c>
      <c r="E12" s="23">
        <f>+'SLC Strategic Risk Register'!F12</f>
        <v>4</v>
      </c>
      <c r="F12" s="24">
        <f>+'SLC Strategic Risk Register'!G12</f>
        <v>16</v>
      </c>
      <c r="G12" s="23">
        <f>+'SLC Strategic Risk Register'!H12</f>
        <v>12</v>
      </c>
      <c r="H12" s="23">
        <f>+'SLC Strategic Risk Register'!I12</f>
        <v>4</v>
      </c>
      <c r="I12" s="229"/>
      <c r="J12" s="229">
        <f>+'SLC Strategic Risk Register'!P12</f>
        <v>4</v>
      </c>
      <c r="K12" s="229">
        <f>+'SLC Strategic Risk Register'!Q12</f>
        <v>3</v>
      </c>
      <c r="L12" s="24">
        <f>+'SLC Strategic Risk Register'!R12</f>
        <v>12</v>
      </c>
      <c r="M12" s="229">
        <f>+'SLC Strategic Risk Register'!S12</f>
        <v>12</v>
      </c>
      <c r="N12" s="23">
        <f>+'SLC Strategic Risk Register'!T12</f>
        <v>0</v>
      </c>
      <c r="O12" s="23" t="str">
        <f>+'SLC Strategic Risk Register'!W12</f>
        <v>Head of Finance
Head of Facilities</v>
      </c>
      <c r="P12" s="23" t="str">
        <f>+'SLC Strategic Risk Register'!X12</f>
        <v>VP - Finance, Resources &amp; Sustainability</v>
      </c>
      <c r="Q12" s="243" t="s">
        <v>30</v>
      </c>
      <c r="R12" s="136" t="s">
        <v>27</v>
      </c>
      <c r="S12" s="244">
        <f>VLOOKUP(B12,'Nov 24 SLC Summary'!B:F,5,FALSE)</f>
        <v>16</v>
      </c>
      <c r="T12" s="244">
        <f>VLOOKUP(B12,'Nov 24 SLC Summary'!B:L,11,FALSE)</f>
        <v>12</v>
      </c>
      <c r="U12" s="244">
        <f>G12-S12</f>
        <v>-4</v>
      </c>
      <c r="V12" s="244">
        <f>M12-T12</f>
        <v>0</v>
      </c>
      <c r="W12" s="301" t="s">
        <v>354</v>
      </c>
      <c r="X12" s="302" t="s">
        <v>357</v>
      </c>
      <c r="Y12" s="244"/>
      <c r="Z12" s="244"/>
      <c r="AA12" s="244"/>
      <c r="AB12" s="244"/>
      <c r="AC12" s="244"/>
      <c r="AD12" s="244"/>
      <c r="AE12" s="244"/>
    </row>
    <row r="13" spans="1:31" x14ac:dyDescent="0.25">
      <c r="A13" s="254" t="s">
        <v>36</v>
      </c>
      <c r="B13" s="255"/>
      <c r="C13" s="255"/>
      <c r="D13" s="255"/>
      <c r="E13" s="255"/>
      <c r="F13" s="255"/>
      <c r="G13" s="255"/>
      <c r="H13" s="255"/>
      <c r="I13" s="255"/>
      <c r="J13" s="255"/>
      <c r="K13" s="255"/>
      <c r="L13" s="255"/>
      <c r="M13" s="255"/>
      <c r="N13" s="255"/>
      <c r="O13" s="256"/>
      <c r="P13" s="160"/>
      <c r="Q13" s="160"/>
      <c r="R13" s="160"/>
      <c r="S13" s="223"/>
      <c r="T13" s="223"/>
      <c r="U13" s="223"/>
      <c r="V13" s="223"/>
      <c r="W13" s="303"/>
      <c r="X13" s="303"/>
      <c r="Y13" s="223"/>
      <c r="Z13" s="223"/>
      <c r="AA13" s="223"/>
      <c r="AB13" s="223"/>
      <c r="AC13" s="223"/>
      <c r="AD13" s="223"/>
      <c r="AE13" s="223"/>
    </row>
    <row r="14" spans="1:31" s="245" customFormat="1" ht="409.5" x14ac:dyDescent="0.2">
      <c r="A14" s="229">
        <v>13</v>
      </c>
      <c r="B14" s="243" t="s">
        <v>37</v>
      </c>
      <c r="C14" s="228" t="s">
        <v>25</v>
      </c>
      <c r="D14" s="23">
        <f>+'SLC Strategic Risk Register'!E14</f>
        <v>4</v>
      </c>
      <c r="E14" s="23">
        <f>+'SLC Strategic Risk Register'!F14</f>
        <v>3</v>
      </c>
      <c r="F14" s="24">
        <f>+'SLC Strategic Risk Register'!G14</f>
        <v>12</v>
      </c>
      <c r="G14" s="23">
        <f>+'SLC Strategic Risk Register'!H14</f>
        <v>25</v>
      </c>
      <c r="H14" s="23">
        <f>+'SLC Strategic Risk Register'!I14</f>
        <v>-13</v>
      </c>
      <c r="I14" s="229"/>
      <c r="J14" s="229">
        <f>+'SLC Strategic Risk Register'!P14</f>
        <v>3</v>
      </c>
      <c r="K14" s="229">
        <f>+'SLC Strategic Risk Register'!Q14</f>
        <v>2</v>
      </c>
      <c r="L14" s="24">
        <f>+'SLC Strategic Risk Register'!R14</f>
        <v>6</v>
      </c>
      <c r="M14" s="229">
        <f>+'SLC Strategic Risk Register'!S14</f>
        <v>20</v>
      </c>
      <c r="N14" s="23">
        <f>+'SLC Strategic Risk Register'!T14</f>
        <v>-14</v>
      </c>
      <c r="O14" s="23" t="str">
        <f>+'SLC Strategic Risk Register'!W14</f>
        <v xml:space="preserve">Governance &amp; Compliance Professional </v>
      </c>
      <c r="P14" s="23" t="str">
        <f>+'SLC Strategic Risk Register'!X14</f>
        <v>Principal</v>
      </c>
      <c r="Q14" s="243" t="s">
        <v>36</v>
      </c>
      <c r="R14" s="136" t="s">
        <v>38</v>
      </c>
      <c r="S14" s="244">
        <f>VLOOKUP(B14,'Nov 24 SLC Summary'!B:F,5,FALSE)</f>
        <v>12</v>
      </c>
      <c r="T14" s="244">
        <f>VLOOKUP(B14,'Nov 24 SLC Summary'!B:L,11,FALSE)</f>
        <v>6</v>
      </c>
      <c r="U14" s="244">
        <f>G14-S14</f>
        <v>13</v>
      </c>
      <c r="V14" s="244">
        <f>M14-T14</f>
        <v>14</v>
      </c>
      <c r="W14" s="302" t="s">
        <v>356</v>
      </c>
      <c r="X14" s="302" t="s">
        <v>364</v>
      </c>
      <c r="Y14" s="244"/>
      <c r="Z14" s="244"/>
      <c r="AA14" s="244"/>
      <c r="AB14" s="244"/>
      <c r="AC14" s="244"/>
      <c r="AD14" s="244"/>
      <c r="AE14" s="244"/>
    </row>
    <row r="15" spans="1:31" x14ac:dyDescent="0.25">
      <c r="A15" s="254" t="s">
        <v>39</v>
      </c>
      <c r="B15" s="255"/>
      <c r="C15" s="255"/>
      <c r="D15" s="255"/>
      <c r="E15" s="255"/>
      <c r="F15" s="255"/>
      <c r="G15" s="255"/>
      <c r="H15" s="255"/>
      <c r="I15" s="255"/>
      <c r="J15" s="255"/>
      <c r="K15" s="255"/>
      <c r="L15" s="255"/>
      <c r="M15" s="255"/>
      <c r="N15" s="255"/>
      <c r="O15" s="256"/>
      <c r="P15" s="160"/>
      <c r="Q15" s="160"/>
      <c r="R15" s="160"/>
      <c r="S15" s="223"/>
      <c r="T15" s="223"/>
      <c r="U15" s="223"/>
      <c r="V15" s="223"/>
      <c r="W15" s="303"/>
      <c r="X15" s="303"/>
      <c r="Y15" s="223"/>
      <c r="Z15" s="223"/>
      <c r="AA15" s="223"/>
      <c r="AB15" s="223"/>
      <c r="AC15" s="223"/>
      <c r="AD15" s="223"/>
      <c r="AE15" s="223"/>
    </row>
    <row r="16" spans="1:31" s="245" customFormat="1" ht="255" x14ac:dyDescent="0.2">
      <c r="A16" s="229">
        <v>6</v>
      </c>
      <c r="B16" s="243" t="s">
        <v>40</v>
      </c>
      <c r="C16" s="228">
        <v>2</v>
      </c>
      <c r="D16" s="23">
        <f>+'SLC Strategic Risk Register'!E16</f>
        <v>5</v>
      </c>
      <c r="E16" s="23">
        <v>3</v>
      </c>
      <c r="F16" s="24">
        <f>+'SLC Strategic Risk Register'!G16</f>
        <v>15</v>
      </c>
      <c r="G16" s="23">
        <f>+'SLC Strategic Risk Register'!H16</f>
        <v>15</v>
      </c>
      <c r="H16" s="23">
        <f>+'SLC Strategic Risk Register'!I16</f>
        <v>0</v>
      </c>
      <c r="I16" s="229"/>
      <c r="J16" s="229">
        <f>+'SLC Strategic Risk Register'!P16</f>
        <v>5</v>
      </c>
      <c r="K16" s="229">
        <v>2</v>
      </c>
      <c r="L16" s="24">
        <f>+'SLC Strategic Risk Register'!R16</f>
        <v>10</v>
      </c>
      <c r="M16" s="229">
        <f>+'SLC Strategic Risk Register'!S16</f>
        <v>10</v>
      </c>
      <c r="N16" s="23">
        <f>+'SLC Strategic Risk Register'!T16</f>
        <v>0</v>
      </c>
      <c r="O16" s="23" t="str">
        <f>+'SLC Strategic Risk Register'!W16</f>
        <v>Head of People Services
Head of Facilities</v>
      </c>
      <c r="P16" s="23" t="str">
        <f>+'SLC Strategic Risk Register'!X16</f>
        <v>VP - Finance, Resources &amp; Sustainability</v>
      </c>
      <c r="Q16" s="243" t="s">
        <v>41</v>
      </c>
      <c r="R16" s="136" t="s">
        <v>27</v>
      </c>
      <c r="S16" s="244" t="e">
        <f>VLOOKUP(B16,'Nov 24 SLC Summary'!B:F,5,FALSE)</f>
        <v>#N/A</v>
      </c>
      <c r="T16" s="244" t="e">
        <f>VLOOKUP(B16,'Nov 24 SLC Summary'!B:L,11,FALSE)</f>
        <v>#N/A</v>
      </c>
      <c r="U16" s="244" t="e">
        <f>G16-S16</f>
        <v>#N/A</v>
      </c>
      <c r="V16" s="244" t="e">
        <f>M16-T16</f>
        <v>#N/A</v>
      </c>
      <c r="W16" s="302" t="s">
        <v>356</v>
      </c>
      <c r="X16" s="302" t="s">
        <v>371</v>
      </c>
      <c r="Y16" s="244"/>
      <c r="Z16" s="244"/>
      <c r="AA16" s="244"/>
      <c r="AB16" s="244"/>
      <c r="AC16" s="244"/>
      <c r="AD16" s="244"/>
      <c r="AE16" s="244"/>
    </row>
    <row r="17" spans="1:24" x14ac:dyDescent="0.25">
      <c r="A17" s="253" t="s">
        <v>41</v>
      </c>
      <c r="B17" s="253"/>
      <c r="C17" s="253"/>
      <c r="D17" s="253"/>
      <c r="E17" s="253"/>
      <c r="F17" s="253"/>
      <c r="G17" s="253"/>
      <c r="H17" s="253"/>
      <c r="I17" s="253"/>
      <c r="J17" s="253"/>
      <c r="K17" s="253"/>
      <c r="L17" s="253"/>
      <c r="M17" s="253"/>
      <c r="N17" s="253"/>
      <c r="O17" s="253"/>
      <c r="P17" s="160"/>
      <c r="Q17" s="160"/>
      <c r="R17" s="160"/>
      <c r="S17" s="223"/>
      <c r="T17" s="223"/>
      <c r="U17" s="223"/>
      <c r="V17" s="223"/>
      <c r="W17" s="303"/>
      <c r="X17" s="303"/>
    </row>
    <row r="18" spans="1:24" s="245" customFormat="1" ht="300" x14ac:dyDescent="0.2">
      <c r="A18" s="229">
        <v>4</v>
      </c>
      <c r="B18" s="243" t="s">
        <v>42</v>
      </c>
      <c r="C18" s="228" t="s">
        <v>25</v>
      </c>
      <c r="D18" s="23">
        <f>+'SLC Strategic Risk Register'!E18</f>
        <v>2</v>
      </c>
      <c r="E18" s="23">
        <f>+'SLC Strategic Risk Register'!F18</f>
        <v>3</v>
      </c>
      <c r="F18" s="24">
        <f>+'SLC Strategic Risk Register'!G18</f>
        <v>6</v>
      </c>
      <c r="G18" s="23">
        <f>+'SLC Strategic Risk Register'!H18</f>
        <v>6</v>
      </c>
      <c r="H18" s="23">
        <f>+'SLC Strategic Risk Register'!I18</f>
        <v>0</v>
      </c>
      <c r="I18" s="229"/>
      <c r="J18" s="229">
        <f>+'SLC Strategic Risk Register'!P18</f>
        <v>2</v>
      </c>
      <c r="K18" s="229">
        <f>+'SLC Strategic Risk Register'!Q18</f>
        <v>2</v>
      </c>
      <c r="L18" s="24">
        <f>+'SLC Strategic Risk Register'!R18</f>
        <v>4</v>
      </c>
      <c r="M18" s="229">
        <f>+'SLC Strategic Risk Register'!S18</f>
        <v>4</v>
      </c>
      <c r="N18" s="23">
        <f>+'SLC Strategic Risk Register'!T18</f>
        <v>0</v>
      </c>
      <c r="O18" s="23" t="str">
        <f>+'SLC Strategic Risk Register'!W18</f>
        <v>Head of Digital
Head of Finance
Head of People Services
Head of Facilities
Head of Quality</v>
      </c>
      <c r="P18" s="23" t="str">
        <f>+'SLC Strategic Risk Register'!X18</f>
        <v>VP - Finance, Resources &amp; Sustainability</v>
      </c>
      <c r="Q18" s="243" t="s">
        <v>41</v>
      </c>
      <c r="R18" s="136" t="s">
        <v>27</v>
      </c>
      <c r="S18" s="244" t="e">
        <f>VLOOKUP(B18,'Nov 24 SLC Summary'!B:F,5,FALSE)</f>
        <v>#N/A</v>
      </c>
      <c r="T18" s="244" t="e">
        <f>VLOOKUP(B18,'Nov 24 SLC Summary'!B:L,11,FALSE)</f>
        <v>#N/A</v>
      </c>
      <c r="U18" s="244" t="e">
        <f>G18-S18</f>
        <v>#N/A</v>
      </c>
      <c r="V18" s="244" t="e">
        <f>M18-T18</f>
        <v>#N/A</v>
      </c>
      <c r="W18" s="302" t="s">
        <v>356</v>
      </c>
      <c r="X18" s="302" t="s">
        <v>365</v>
      </c>
    </row>
    <row r="19" spans="1:24" s="245" customFormat="1" ht="300" x14ac:dyDescent="0.2">
      <c r="A19" s="229">
        <v>11</v>
      </c>
      <c r="B19" s="243" t="s">
        <v>43</v>
      </c>
      <c r="C19" s="228" t="s">
        <v>33</v>
      </c>
      <c r="D19" s="23">
        <f>+'SLC Strategic Risk Register'!E19</f>
        <v>3</v>
      </c>
      <c r="E19" s="23">
        <f>+'SLC Strategic Risk Register'!F19</f>
        <v>3</v>
      </c>
      <c r="F19" s="24">
        <f>+'SLC Strategic Risk Register'!G19</f>
        <v>9</v>
      </c>
      <c r="G19" s="23">
        <f>+'SLC Strategic Risk Register'!H19</f>
        <v>9</v>
      </c>
      <c r="H19" s="23">
        <f>+'SLC Strategic Risk Register'!I19</f>
        <v>0</v>
      </c>
      <c r="I19" s="229"/>
      <c r="J19" s="229">
        <f>+'SLC Strategic Risk Register'!P19</f>
        <v>3</v>
      </c>
      <c r="K19" s="229">
        <f>+'SLC Strategic Risk Register'!Q19</f>
        <v>1</v>
      </c>
      <c r="L19" s="24">
        <f>+'SLC Strategic Risk Register'!R19</f>
        <v>3</v>
      </c>
      <c r="M19" s="229">
        <f>+'SLC Strategic Risk Register'!S19</f>
        <v>3</v>
      </c>
      <c r="N19" s="23">
        <f>+'SLC Strategic Risk Register'!T19</f>
        <v>0</v>
      </c>
      <c r="O19" s="23" t="str">
        <f>+'SLC Strategic Risk Register'!W19</f>
        <v>Head of Student Services
Head of People Services</v>
      </c>
      <c r="P19" s="23" t="str">
        <f>+'SLC Strategic Risk Register'!X19</f>
        <v>VP for Student Experience and Innovation</v>
      </c>
      <c r="Q19" s="243" t="s">
        <v>41</v>
      </c>
      <c r="R19" s="136" t="s">
        <v>27</v>
      </c>
      <c r="S19" s="244">
        <f>VLOOKUP(B19,'Nov 24 SLC Summary'!B:F,5,FALSE)</f>
        <v>9</v>
      </c>
      <c r="T19" s="244">
        <f>VLOOKUP(B19,'Nov 24 SLC Summary'!B:L,11,FALSE)</f>
        <v>3</v>
      </c>
      <c r="U19" s="244">
        <f>G19-S19</f>
        <v>0</v>
      </c>
      <c r="V19" s="244">
        <f>M19-T19</f>
        <v>0</v>
      </c>
      <c r="W19" s="302" t="s">
        <v>356</v>
      </c>
      <c r="X19" s="302" t="s">
        <v>366</v>
      </c>
    </row>
    <row r="20" spans="1:24" s="245" customFormat="1" ht="409.5" x14ac:dyDescent="0.2">
      <c r="A20" s="229">
        <v>15</v>
      </c>
      <c r="B20" s="243" t="s">
        <v>44</v>
      </c>
      <c r="C20" s="228">
        <v>3</v>
      </c>
      <c r="D20" s="23">
        <f>+'SLC Strategic Risk Register'!E20</f>
        <v>3</v>
      </c>
      <c r="E20" s="23">
        <f>+'SLC Strategic Risk Register'!F20</f>
        <v>3</v>
      </c>
      <c r="F20" s="24">
        <f>+'SLC Strategic Risk Register'!G20</f>
        <v>9</v>
      </c>
      <c r="G20" s="23">
        <f>+'SLC Strategic Risk Register'!H20</f>
        <v>9</v>
      </c>
      <c r="H20" s="23">
        <f>+'SLC Strategic Risk Register'!I20</f>
        <v>0</v>
      </c>
      <c r="I20" s="229"/>
      <c r="J20" s="229">
        <f>+'SLC Strategic Risk Register'!P20</f>
        <v>3</v>
      </c>
      <c r="K20" s="229">
        <f>+'SLC Strategic Risk Register'!Q20</f>
        <v>2</v>
      </c>
      <c r="L20" s="24">
        <f>+'SLC Strategic Risk Register'!R20</f>
        <v>6</v>
      </c>
      <c r="M20" s="229">
        <f>+'SLC Strategic Risk Register'!S20</f>
        <v>6</v>
      </c>
      <c r="N20" s="23">
        <f>+'SLC Strategic Risk Register'!T20</f>
        <v>0</v>
      </c>
      <c r="O20" s="23" t="str">
        <f>+'SLC Strategic Risk Register'!W20</f>
        <v>Head of Facilities
Head of Curriculum</v>
      </c>
      <c r="P20" s="23" t="str">
        <f>+'SLC Strategic Risk Register'!X20</f>
        <v>VP - Finance, Resources &amp; Sustainability</v>
      </c>
      <c r="Q20" s="243" t="s">
        <v>41</v>
      </c>
      <c r="R20" s="136" t="s">
        <v>27</v>
      </c>
      <c r="S20" s="244" t="e">
        <f>VLOOKUP(B20,'Nov 24 SLC Summary'!B:F,5,FALSE)</f>
        <v>#N/A</v>
      </c>
      <c r="T20" s="244" t="e">
        <f>VLOOKUP(B20,'Nov 24 SLC Summary'!B:L,11,FALSE)</f>
        <v>#N/A</v>
      </c>
      <c r="U20" s="244" t="e">
        <f>G20-S20</f>
        <v>#N/A</v>
      </c>
      <c r="V20" s="244" t="e">
        <f>M20-T20</f>
        <v>#N/A</v>
      </c>
      <c r="W20" s="302" t="s">
        <v>356</v>
      </c>
      <c r="X20" s="302" t="s">
        <v>367</v>
      </c>
    </row>
    <row r="21" spans="1:24" x14ac:dyDescent="0.25">
      <c r="A21" s="253" t="s">
        <v>45</v>
      </c>
      <c r="B21" s="253"/>
      <c r="C21" s="253"/>
      <c r="D21" s="253"/>
      <c r="E21" s="253"/>
      <c r="F21" s="253"/>
      <c r="G21" s="253"/>
      <c r="H21" s="253"/>
      <c r="I21" s="253"/>
      <c r="J21" s="253"/>
      <c r="K21" s="253"/>
      <c r="L21" s="253"/>
      <c r="M21" s="253"/>
      <c r="N21" s="253"/>
      <c r="O21" s="253"/>
      <c r="P21" s="160"/>
      <c r="Q21" s="160"/>
      <c r="R21" s="160"/>
      <c r="S21" s="223"/>
      <c r="T21" s="223"/>
      <c r="U21" s="223"/>
      <c r="V21" s="223"/>
      <c r="W21" s="303"/>
      <c r="X21" s="303"/>
    </row>
    <row r="22" spans="1:24" s="245" customFormat="1" ht="409.5" x14ac:dyDescent="0.2">
      <c r="A22" s="229">
        <v>9</v>
      </c>
      <c r="B22" s="243" t="s">
        <v>46</v>
      </c>
      <c r="C22" s="228" t="s">
        <v>47</v>
      </c>
      <c r="D22" s="23">
        <f>+'SLC Strategic Risk Register'!E22</f>
        <v>4</v>
      </c>
      <c r="E22" s="23">
        <f>+'SLC Strategic Risk Register'!F22</f>
        <v>3</v>
      </c>
      <c r="F22" s="24">
        <f>+'SLC Strategic Risk Register'!G22</f>
        <v>12</v>
      </c>
      <c r="G22" s="23">
        <f>+'SLC Strategic Risk Register'!H22</f>
        <v>12</v>
      </c>
      <c r="H22" s="23">
        <f>+'SLC Strategic Risk Register'!I22</f>
        <v>0</v>
      </c>
      <c r="I22" s="229"/>
      <c r="J22" s="229">
        <f>+'SLC Strategic Risk Register'!P22</f>
        <v>4</v>
      </c>
      <c r="K22" s="229">
        <f>+'SLC Strategic Risk Register'!Q22</f>
        <v>1</v>
      </c>
      <c r="L22" s="24">
        <f>+'SLC Strategic Risk Register'!R22</f>
        <v>4</v>
      </c>
      <c r="M22" s="229">
        <f>+'SLC Strategic Risk Register'!S22</f>
        <v>4</v>
      </c>
      <c r="N22" s="23">
        <f>+'SLC Strategic Risk Register'!T22</f>
        <v>0</v>
      </c>
      <c r="O22" s="23" t="str">
        <f>+'SLC Strategic Risk Register'!W22</f>
        <v>Head of Curriculum</v>
      </c>
      <c r="P22" s="23" t="str">
        <f>+'SLC Strategic Risk Register'!X22</f>
        <v>VP for Student Experience and Innovation</v>
      </c>
      <c r="Q22" s="243" t="s">
        <v>45</v>
      </c>
      <c r="R22" s="136" t="s">
        <v>48</v>
      </c>
      <c r="S22" s="244" t="e">
        <f>VLOOKUP(B22,'Nov 24 SLC Summary'!B:F,5,FALSE)</f>
        <v>#N/A</v>
      </c>
      <c r="T22" s="244" t="e">
        <f>VLOOKUP(B22,'Nov 24 SLC Summary'!B:L,11,FALSE)</f>
        <v>#N/A</v>
      </c>
      <c r="U22" s="244" t="e">
        <f>G22-S22</f>
        <v>#N/A</v>
      </c>
      <c r="V22" s="244" t="e">
        <f>M22-T22</f>
        <v>#N/A</v>
      </c>
      <c r="W22" s="302" t="s">
        <v>356</v>
      </c>
      <c r="X22" s="302" t="s">
        <v>368</v>
      </c>
    </row>
    <row r="23" spans="1:24" s="245" customFormat="1" ht="360" x14ac:dyDescent="0.2">
      <c r="A23" s="229">
        <v>12</v>
      </c>
      <c r="B23" s="243" t="s">
        <v>49</v>
      </c>
      <c r="C23" s="228" t="s">
        <v>47</v>
      </c>
      <c r="D23" s="23">
        <f>+'SLC Strategic Risk Register'!E23</f>
        <v>4</v>
      </c>
      <c r="E23" s="23">
        <f>+'SLC Strategic Risk Register'!F23</f>
        <v>2</v>
      </c>
      <c r="F23" s="24">
        <f>+'SLC Strategic Risk Register'!G23</f>
        <v>8</v>
      </c>
      <c r="G23" s="23">
        <f>+'SLC Strategic Risk Register'!H23</f>
        <v>8</v>
      </c>
      <c r="H23" s="23">
        <f>+'SLC Strategic Risk Register'!I23</f>
        <v>0</v>
      </c>
      <c r="I23" s="229"/>
      <c r="J23" s="229">
        <f>+'SLC Strategic Risk Register'!P23</f>
        <v>4</v>
      </c>
      <c r="K23" s="229">
        <f>+'SLC Strategic Risk Register'!Q23</f>
        <v>1</v>
      </c>
      <c r="L23" s="24">
        <f>+'SLC Strategic Risk Register'!R23</f>
        <v>4</v>
      </c>
      <c r="M23" s="229">
        <f>+'SLC Strategic Risk Register'!S23</f>
        <v>12</v>
      </c>
      <c r="N23" s="23">
        <f>+'SLC Strategic Risk Register'!T23</f>
        <v>-8</v>
      </c>
      <c r="O23" s="23" t="str">
        <f>+'SLC Strategic Risk Register'!W23</f>
        <v>Head of Quality and Learning and Teaching Innovation</v>
      </c>
      <c r="P23" s="23" t="str">
        <f>+'SLC Strategic Risk Register'!X23</f>
        <v>VP for Student Experience and Innovation</v>
      </c>
      <c r="Q23" s="243" t="s">
        <v>45</v>
      </c>
      <c r="R23" s="136" t="s">
        <v>48</v>
      </c>
      <c r="S23" s="244" t="e">
        <f>VLOOKUP(B23,'Nov 24 SLC Summary'!B:F,5,FALSE)</f>
        <v>#N/A</v>
      </c>
      <c r="T23" s="244" t="e">
        <f>VLOOKUP(B23,'Nov 24 SLC Summary'!B:L,11,FALSE)</f>
        <v>#N/A</v>
      </c>
      <c r="U23" s="244" t="e">
        <f>G23-S23</f>
        <v>#N/A</v>
      </c>
      <c r="V23" s="244" t="e">
        <f>M23-T23</f>
        <v>#N/A</v>
      </c>
      <c r="W23" s="302" t="s">
        <v>356</v>
      </c>
      <c r="X23" s="302" t="s">
        <v>369</v>
      </c>
    </row>
    <row r="24" spans="1:24" x14ac:dyDescent="0.25">
      <c r="A24" s="253" t="s">
        <v>50</v>
      </c>
      <c r="B24" s="253"/>
      <c r="C24" s="253"/>
      <c r="D24" s="253"/>
      <c r="E24" s="253"/>
      <c r="F24" s="253"/>
      <c r="G24" s="253"/>
      <c r="H24" s="253"/>
      <c r="I24" s="253"/>
      <c r="J24" s="253"/>
      <c r="K24" s="253"/>
      <c r="L24" s="253"/>
      <c r="M24" s="253"/>
      <c r="N24" s="253"/>
      <c r="O24" s="253"/>
      <c r="P24" s="160"/>
      <c r="Q24" s="160"/>
      <c r="R24" s="160"/>
      <c r="S24" s="223"/>
      <c r="T24" s="223"/>
      <c r="U24" s="223"/>
      <c r="V24" s="223">
        <f>M24-T24</f>
        <v>0</v>
      </c>
      <c r="W24" s="303"/>
      <c r="X24" s="303"/>
    </row>
    <row r="25" spans="1:24" s="245" customFormat="1" ht="300" x14ac:dyDescent="0.2">
      <c r="A25" s="229">
        <v>10</v>
      </c>
      <c r="B25" s="243" t="s">
        <v>51</v>
      </c>
      <c r="C25" s="228" t="s">
        <v>47</v>
      </c>
      <c r="D25" s="23">
        <f>+'SLC Strategic Risk Register'!E25</f>
        <v>4</v>
      </c>
      <c r="E25" s="23">
        <f>+'SLC Strategic Risk Register'!F25</f>
        <v>4</v>
      </c>
      <c r="F25" s="24">
        <f>+'SLC Strategic Risk Register'!G25</f>
        <v>16</v>
      </c>
      <c r="G25" s="23">
        <f>+'SLC Strategic Risk Register'!H25</f>
        <v>8</v>
      </c>
      <c r="H25" s="23">
        <f>+'SLC Strategic Risk Register'!I25</f>
        <v>8</v>
      </c>
      <c r="I25" s="229"/>
      <c r="J25" s="229">
        <f>+'SLC Strategic Risk Register'!P25</f>
        <v>4</v>
      </c>
      <c r="K25" s="229">
        <f>+'SLC Strategic Risk Register'!Q25</f>
        <v>2</v>
      </c>
      <c r="L25" s="24">
        <f>+'SLC Strategic Risk Register'!R25</f>
        <v>8</v>
      </c>
      <c r="M25" s="229">
        <f>+'SLC Strategic Risk Register'!S25</f>
        <v>16</v>
      </c>
      <c r="N25" s="23">
        <f>+'SLC Strategic Risk Register'!T25</f>
        <v>-8</v>
      </c>
      <c r="O25" s="23" t="str">
        <f>+'SLC Strategic Risk Register'!W25</f>
        <v>Head of People Services</v>
      </c>
      <c r="P25" s="23" t="str">
        <f>+'SLC Strategic Risk Register'!X25</f>
        <v>Principal</v>
      </c>
      <c r="Q25" s="243" t="s">
        <v>50</v>
      </c>
      <c r="R25" s="136" t="s">
        <v>52</v>
      </c>
      <c r="S25" s="244">
        <f>VLOOKUP(B25,'Nov 24 SLC Summary'!B:F,5,FALSE)</f>
        <v>16</v>
      </c>
      <c r="T25" s="244">
        <f>VLOOKUP(B25,'Nov 24 SLC Summary'!B:L,11,FALSE)</f>
        <v>8</v>
      </c>
      <c r="U25" s="244">
        <f>G25-S25</f>
        <v>-8</v>
      </c>
      <c r="V25" s="244">
        <f>M25-T25</f>
        <v>8</v>
      </c>
      <c r="W25" s="301" t="s">
        <v>358</v>
      </c>
      <c r="X25" s="302" t="s">
        <v>359</v>
      </c>
    </row>
    <row r="26" spans="1:24" x14ac:dyDescent="0.25">
      <c r="A26" s="253" t="s">
        <v>53</v>
      </c>
      <c r="B26" s="253"/>
      <c r="C26" s="253"/>
      <c r="D26" s="253"/>
      <c r="E26" s="253"/>
      <c r="F26" s="253"/>
      <c r="G26" s="253"/>
      <c r="H26" s="253"/>
      <c r="I26" s="253"/>
      <c r="J26" s="253"/>
      <c r="K26" s="253"/>
      <c r="L26" s="253"/>
      <c r="M26" s="253"/>
      <c r="N26" s="253"/>
      <c r="O26" s="253"/>
      <c r="P26" s="160"/>
      <c r="Q26" s="160"/>
      <c r="R26" s="160"/>
      <c r="S26" s="223"/>
      <c r="T26" s="223"/>
      <c r="U26" s="223"/>
      <c r="V26" s="223"/>
      <c r="W26" s="303"/>
      <c r="X26" s="303"/>
    </row>
    <row r="27" spans="1:24" s="245" customFormat="1" ht="330" x14ac:dyDescent="0.2">
      <c r="A27" s="229">
        <v>7</v>
      </c>
      <c r="B27" s="243" t="s">
        <v>54</v>
      </c>
      <c r="C27" s="228">
        <v>3</v>
      </c>
      <c r="D27" s="23">
        <f>+'SLC Strategic Risk Register'!E27</f>
        <v>3</v>
      </c>
      <c r="E27" s="23">
        <f>+'SLC Strategic Risk Register'!F27</f>
        <v>5</v>
      </c>
      <c r="F27" s="24">
        <f>+'SLC Strategic Risk Register'!G27</f>
        <v>15</v>
      </c>
      <c r="G27" s="23">
        <f>+'SLC Strategic Risk Register'!H27</f>
        <v>15</v>
      </c>
      <c r="H27" s="23">
        <f>+'SLC Strategic Risk Register'!I27</f>
        <v>0</v>
      </c>
      <c r="I27" s="229"/>
      <c r="J27" s="229">
        <f>+'SLC Strategic Risk Register'!P27</f>
        <v>3</v>
      </c>
      <c r="K27" s="229">
        <f>+'SLC Strategic Risk Register'!Q27</f>
        <v>4</v>
      </c>
      <c r="L27" s="24">
        <f>+'SLC Strategic Risk Register'!R27</f>
        <v>12</v>
      </c>
      <c r="M27" s="229">
        <f>+'SLC Strategic Risk Register'!S27</f>
        <v>12</v>
      </c>
      <c r="N27" s="23">
        <f>+'SLC Strategic Risk Register'!T27</f>
        <v>0</v>
      </c>
      <c r="O27" s="23" t="str">
        <f>+'SLC Strategic Risk Register'!W27</f>
        <v>Head of Digital</v>
      </c>
      <c r="P27" s="23" t="str">
        <f>+'SLC Strategic Risk Register'!X27</f>
        <v>VP - Finance, Resources &amp; Sustainability</v>
      </c>
      <c r="Q27" s="243" t="s">
        <v>53</v>
      </c>
      <c r="R27" s="136" t="s">
        <v>38</v>
      </c>
      <c r="S27" s="244">
        <f>VLOOKUP(B27,'Nov 24 SLC Summary'!B:F,5,FALSE)</f>
        <v>15</v>
      </c>
      <c r="T27" s="244">
        <f>VLOOKUP(B27,'Nov 24 SLC Summary'!B:L,11,FALSE)</f>
        <v>12</v>
      </c>
      <c r="U27" s="244">
        <f>G27-S27</f>
        <v>0</v>
      </c>
      <c r="V27" s="244">
        <f>M27-T27</f>
        <v>0</v>
      </c>
      <c r="W27" s="302" t="s">
        <v>356</v>
      </c>
      <c r="X27" s="302" t="s">
        <v>370</v>
      </c>
    </row>
    <row r="28" spans="1:24" x14ac:dyDescent="0.25">
      <c r="A28" s="253" t="s">
        <v>55</v>
      </c>
      <c r="B28" s="253"/>
      <c r="C28" s="253"/>
      <c r="D28" s="253"/>
      <c r="E28" s="253"/>
      <c r="F28" s="253"/>
      <c r="G28" s="253"/>
      <c r="H28" s="253"/>
      <c r="I28" s="253"/>
      <c r="J28" s="253"/>
      <c r="K28" s="253"/>
      <c r="L28" s="253"/>
      <c r="M28" s="253"/>
      <c r="N28" s="253"/>
      <c r="O28" s="253"/>
      <c r="P28" s="160"/>
      <c r="Q28" s="160"/>
      <c r="R28" s="160"/>
      <c r="S28" s="223"/>
      <c r="T28" s="223"/>
      <c r="U28" s="223"/>
      <c r="V28" s="223"/>
      <c r="W28" s="303"/>
      <c r="X28" s="303"/>
    </row>
    <row r="29" spans="1:24" s="245" customFormat="1" ht="315" x14ac:dyDescent="0.2">
      <c r="A29" s="229">
        <v>14</v>
      </c>
      <c r="B29" s="243" t="s">
        <v>56</v>
      </c>
      <c r="C29" s="228">
        <v>3</v>
      </c>
      <c r="D29" s="23">
        <f>+'SLC Strategic Risk Register'!E29</f>
        <v>4</v>
      </c>
      <c r="E29" s="23">
        <f>+'SLC Strategic Risk Register'!F29</f>
        <v>3</v>
      </c>
      <c r="F29" s="24">
        <f>+'SLC Strategic Risk Register'!G29</f>
        <v>12</v>
      </c>
      <c r="G29" s="23">
        <f>+'SLC Strategic Risk Register'!H29</f>
        <v>16</v>
      </c>
      <c r="H29" s="23">
        <f>+'SLC Strategic Risk Register'!I29</f>
        <v>-4</v>
      </c>
      <c r="I29" s="229"/>
      <c r="J29" s="229">
        <f>+'SLC Strategic Risk Register'!P29</f>
        <v>3</v>
      </c>
      <c r="K29" s="229">
        <f>+'SLC Strategic Risk Register'!Q29</f>
        <v>3</v>
      </c>
      <c r="L29" s="24">
        <f>+'SLC Strategic Risk Register'!R29</f>
        <v>9</v>
      </c>
      <c r="M29" s="229">
        <f>+'SLC Strategic Risk Register'!S29</f>
        <v>12</v>
      </c>
      <c r="N29" s="23">
        <f>+'SLC Strategic Risk Register'!T29</f>
        <v>-3</v>
      </c>
      <c r="O29" s="23" t="str">
        <f>+'SLC Strategic Risk Register'!W29</f>
        <v xml:space="preserve">All Heads of Department
</v>
      </c>
      <c r="P29" s="23" t="str">
        <f>+'SLC Strategic Risk Register'!X29</f>
        <v>Principal</v>
      </c>
      <c r="Q29" s="243" t="s">
        <v>55</v>
      </c>
      <c r="R29" s="136" t="s">
        <v>48</v>
      </c>
      <c r="S29" s="244">
        <f>VLOOKUP(B29,'Nov 24 SLC Summary'!B:F,5,FALSE)</f>
        <v>12</v>
      </c>
      <c r="T29" s="244">
        <f>VLOOKUP(B29,'Nov 24 SLC Summary'!B:L,11,FALSE)</f>
        <v>9</v>
      </c>
      <c r="U29" s="244">
        <f>G29-S29</f>
        <v>4</v>
      </c>
      <c r="V29" s="244">
        <f>M29-T29</f>
        <v>3</v>
      </c>
      <c r="W29" s="301" t="s">
        <v>354</v>
      </c>
      <c r="X29" s="302" t="s">
        <v>360</v>
      </c>
    </row>
    <row r="30" spans="1:24" ht="15.75" thickBot="1" x14ac:dyDescent="0.3">
      <c r="A30" s="223"/>
      <c r="B30" s="223"/>
      <c r="C30" s="223"/>
      <c r="D30" s="1"/>
      <c r="E30" s="1"/>
      <c r="F30" s="1"/>
      <c r="G30" s="1"/>
      <c r="H30" s="1"/>
      <c r="I30" s="223"/>
      <c r="J30" s="223"/>
      <c r="K30" s="223"/>
      <c r="L30" s="223"/>
      <c r="M30" s="223"/>
      <c r="N30" s="223"/>
      <c r="O30" s="223"/>
      <c r="P30" s="223"/>
      <c r="Q30" s="225"/>
      <c r="R30" s="225"/>
      <c r="S30" s="223"/>
      <c r="T30" s="223"/>
      <c r="U30" s="223"/>
      <c r="V30" s="223"/>
    </row>
    <row r="31" spans="1:24" ht="15.75" thickBot="1" x14ac:dyDescent="0.3">
      <c r="A31" s="251" t="s">
        <v>57</v>
      </c>
      <c r="B31" s="252"/>
      <c r="C31" s="231"/>
      <c r="D31" s="223"/>
      <c r="E31" s="223"/>
      <c r="F31" s="223"/>
      <c r="G31" s="1"/>
      <c r="H31" s="223"/>
      <c r="I31" s="223"/>
      <c r="J31" s="9" t="s">
        <v>58</v>
      </c>
      <c r="K31" s="117" t="s">
        <v>59</v>
      </c>
      <c r="L31" s="118" t="s">
        <v>60</v>
      </c>
      <c r="M31" s="223"/>
      <c r="N31"/>
      <c r="O31"/>
      <c r="P31"/>
      <c r="Q31" s="225"/>
      <c r="R31" s="225"/>
      <c r="S31" s="223"/>
      <c r="T31" s="223"/>
      <c r="U31" s="223"/>
      <c r="V31" s="223"/>
    </row>
    <row r="32" spans="1:24" x14ac:dyDescent="0.25">
      <c r="A32" s="115">
        <v>1</v>
      </c>
      <c r="B32" s="124" t="s">
        <v>61</v>
      </c>
      <c r="C32" s="29"/>
      <c r="D32" s="223"/>
      <c r="E32" s="223"/>
      <c r="F32" s="223"/>
      <c r="G32" s="1"/>
      <c r="H32" s="1"/>
      <c r="I32" s="223"/>
      <c r="J32" s="1"/>
      <c r="K32" s="119" t="s">
        <v>62</v>
      </c>
      <c r="L32" s="120" t="s">
        <v>63</v>
      </c>
      <c r="M32" s="223"/>
      <c r="N32"/>
      <c r="O32"/>
      <c r="P32"/>
      <c r="Q32" s="225"/>
      <c r="R32" s="225"/>
      <c r="S32" s="223"/>
      <c r="T32" s="223"/>
      <c r="U32" s="223"/>
      <c r="V32" s="223"/>
    </row>
    <row r="33" spans="1:18" x14ac:dyDescent="0.25">
      <c r="A33" s="115">
        <v>2</v>
      </c>
      <c r="B33" s="124" t="s">
        <v>64</v>
      </c>
      <c r="C33" s="29"/>
      <c r="D33" s="223"/>
      <c r="E33" s="223"/>
      <c r="F33" s="223"/>
      <c r="G33" s="1"/>
      <c r="H33" s="1"/>
      <c r="I33" s="223"/>
      <c r="J33" s="1"/>
      <c r="K33" s="119" t="s">
        <v>65</v>
      </c>
      <c r="L33" s="121" t="s">
        <v>66</v>
      </c>
      <c r="M33" s="223"/>
      <c r="N33"/>
      <c r="O33"/>
      <c r="P33"/>
      <c r="Q33" s="225"/>
      <c r="R33" s="225"/>
    </row>
    <row r="34" spans="1:18" x14ac:dyDescent="0.25">
      <c r="A34" s="115">
        <v>3</v>
      </c>
      <c r="B34" s="124" t="s">
        <v>67</v>
      </c>
      <c r="C34" s="29"/>
      <c r="D34" s="223"/>
      <c r="E34" s="223"/>
      <c r="F34" s="223"/>
      <c r="G34" s="223"/>
      <c r="H34" s="223"/>
      <c r="I34" s="223"/>
      <c r="J34" s="223"/>
      <c r="K34" s="122" t="s">
        <v>68</v>
      </c>
      <c r="L34" s="123" t="s">
        <v>69</v>
      </c>
      <c r="M34" s="223"/>
      <c r="N34" s="223"/>
      <c r="O34" s="223"/>
      <c r="P34" s="223"/>
      <c r="Q34" s="225"/>
      <c r="R34" s="225"/>
    </row>
    <row r="35" spans="1:18" x14ac:dyDescent="0.25">
      <c r="A35" s="125">
        <v>4</v>
      </c>
      <c r="B35" s="124" t="s">
        <v>70</v>
      </c>
      <c r="C35" s="223"/>
      <c r="D35" s="223"/>
      <c r="E35" s="223"/>
      <c r="F35" s="223"/>
      <c r="G35" s="223"/>
      <c r="H35" s="223"/>
      <c r="I35" s="223"/>
      <c r="J35" s="223"/>
      <c r="K35" s="223"/>
      <c r="L35" s="223"/>
      <c r="M35" s="223"/>
      <c r="N35" s="223"/>
      <c r="O35" s="223"/>
      <c r="P35" s="223"/>
      <c r="Q35" s="225"/>
      <c r="R35" s="225"/>
    </row>
    <row r="36" spans="1:18" x14ac:dyDescent="0.25">
      <c r="A36" s="223"/>
      <c r="B36" s="223"/>
      <c r="C36" s="223"/>
      <c r="D36" s="1"/>
      <c r="E36" s="1"/>
      <c r="F36" s="1"/>
      <c r="G36" s="1"/>
      <c r="H36" s="1"/>
      <c r="I36" s="223"/>
      <c r="J36" s="223"/>
      <c r="K36" s="223"/>
      <c r="L36" s="223"/>
      <c r="M36" s="223"/>
      <c r="N36" s="223"/>
      <c r="O36" s="223"/>
      <c r="P36" s="223"/>
      <c r="Q36" s="225"/>
      <c r="R36" s="225"/>
    </row>
    <row r="37" spans="1:18" ht="15.75" x14ac:dyDescent="0.25">
      <c r="A37" s="223"/>
      <c r="B37" s="223"/>
      <c r="C37" s="223"/>
      <c r="D37" s="223"/>
      <c r="E37" s="223"/>
      <c r="F37" s="223"/>
      <c r="G37" s="223"/>
      <c r="H37" s="223"/>
      <c r="I37" s="223"/>
      <c r="J37" s="223"/>
      <c r="K37" s="101"/>
      <c r="L37" s="116"/>
      <c r="M37" s="223"/>
      <c r="N37" s="223"/>
      <c r="O37" s="223"/>
      <c r="P37" s="223"/>
      <c r="Q37" s="225"/>
      <c r="R37" s="225"/>
    </row>
    <row r="38" spans="1:18" ht="15.75" x14ac:dyDescent="0.25">
      <c r="A38" s="223"/>
      <c r="B38" s="223"/>
      <c r="C38" s="223"/>
      <c r="D38" s="223"/>
      <c r="E38" s="223"/>
      <c r="F38" s="223"/>
      <c r="G38" s="223"/>
      <c r="H38" s="223"/>
      <c r="I38" s="223"/>
      <c r="J38" s="223"/>
      <c r="K38" s="101"/>
      <c r="L38" s="116"/>
      <c r="M38" s="223"/>
      <c r="N38" s="223"/>
      <c r="O38" s="223"/>
      <c r="P38" s="223"/>
      <c r="Q38" s="225"/>
      <c r="R38" s="225"/>
    </row>
    <row r="39" spans="1:18" ht="15.75" x14ac:dyDescent="0.25">
      <c r="A39" s="223"/>
      <c r="B39" s="223"/>
      <c r="C39" s="223"/>
      <c r="D39" s="223"/>
      <c r="E39" s="223"/>
      <c r="F39" s="223"/>
      <c r="G39" s="223"/>
      <c r="H39" s="223"/>
      <c r="I39" s="223"/>
      <c r="J39" s="223"/>
      <c r="K39" s="101"/>
      <c r="L39" s="116"/>
      <c r="M39" s="223"/>
      <c r="N39" s="223"/>
      <c r="O39" s="223"/>
      <c r="P39" s="223"/>
      <c r="Q39" s="225"/>
      <c r="R39" s="225"/>
    </row>
    <row r="40" spans="1:18" ht="15.75" x14ac:dyDescent="0.25">
      <c r="A40" s="223"/>
      <c r="B40" s="223"/>
      <c r="C40" s="223"/>
      <c r="D40" s="223"/>
      <c r="E40" s="223"/>
      <c r="F40" s="223"/>
      <c r="G40" s="223"/>
      <c r="H40" s="223"/>
      <c r="I40" s="223"/>
      <c r="J40" s="223"/>
      <c r="K40" s="101"/>
      <c r="L40" s="116"/>
      <c r="M40" s="223"/>
      <c r="N40" s="223"/>
      <c r="O40" s="223"/>
      <c r="P40" s="223"/>
      <c r="Q40" s="225"/>
      <c r="R40" s="225"/>
    </row>
  </sheetData>
  <autoFilter ref="A5:O29" xr:uid="{5BD5F36C-CFA7-4AD9-A472-9F4D536F5633}"/>
  <mergeCells count="13">
    <mergeCell ref="D1:G1"/>
    <mergeCell ref="D2:G2"/>
    <mergeCell ref="D3:G3"/>
    <mergeCell ref="A31:B31"/>
    <mergeCell ref="A6:O6"/>
    <mergeCell ref="A8:O8"/>
    <mergeCell ref="A17:O17"/>
    <mergeCell ref="A15:O15"/>
    <mergeCell ref="A13:O13"/>
    <mergeCell ref="A21:O21"/>
    <mergeCell ref="A24:O24"/>
    <mergeCell ref="A26:O26"/>
    <mergeCell ref="A28:O28"/>
  </mergeCells>
  <conditionalFormatting sqref="F1:F1048576">
    <cfRule type="cellIs" dxfId="87" priority="21" operator="between">
      <formula>20</formula>
      <formula>25</formula>
    </cfRule>
    <cfRule type="cellIs" dxfId="86" priority="22" operator="between">
      <formula>10</formula>
      <formula>19</formula>
    </cfRule>
    <cfRule type="cellIs" dxfId="85" priority="23" operator="between">
      <formula>4</formula>
      <formula>9</formula>
    </cfRule>
    <cfRule type="cellIs" dxfId="84" priority="24" operator="between">
      <formula>1</formula>
      <formula>3</formula>
    </cfRule>
  </conditionalFormatting>
  <conditionalFormatting sqref="L1:L1048576">
    <cfRule type="cellIs" dxfId="83" priority="28" operator="between">
      <formula>20</formula>
      <formula>25</formula>
    </cfRule>
    <cfRule type="cellIs" dxfId="82" priority="29" operator="between">
      <formula>10</formula>
      <formula>19</formula>
    </cfRule>
    <cfRule type="cellIs" dxfId="81" priority="30" operator="between">
      <formula>4</formula>
      <formula>9</formula>
    </cfRule>
    <cfRule type="cellIs" dxfId="80" priority="31" operator="between">
      <formula>1</formula>
      <formula>3</formula>
    </cfRule>
  </conditionalFormatting>
  <conditionalFormatting sqref="L27">
    <cfRule type="cellIs" dxfId="79" priority="36" operator="between">
      <formula>20</formula>
      <formula>25</formula>
    </cfRule>
    <cfRule type="cellIs" dxfId="78" priority="37" operator="between">
      <formula>10</formula>
      <formula>19</formula>
    </cfRule>
    <cfRule type="cellIs" dxfId="77" priority="38" operator="between">
      <formula>4</formula>
      <formula>9</formula>
    </cfRule>
    <cfRule type="cellIs" dxfId="76" priority="39" operator="between">
      <formula>1</formula>
      <formula>3</formula>
    </cfRule>
  </conditionalFormatting>
  <conditionalFormatting sqref="L29">
    <cfRule type="cellIs" dxfId="75" priority="32" operator="between">
      <formula>20</formula>
      <formula>25</formula>
    </cfRule>
    <cfRule type="cellIs" dxfId="74" priority="33" operator="between">
      <formula>10</formula>
      <formula>19</formula>
    </cfRule>
    <cfRule type="cellIs" dxfId="73" priority="34" operator="between">
      <formula>4</formula>
      <formula>9</formula>
    </cfRule>
    <cfRule type="cellIs" dxfId="72" priority="35" operator="between">
      <formula>1</formula>
      <formula>3</formula>
    </cfRule>
  </conditionalFormatting>
  <printOptions gridLines="1"/>
  <pageMargins left="0.25" right="0.25" top="0.75" bottom="0.75" header="0.3" footer="0.3"/>
  <pageSetup paperSize="9" scale="63" orientation="portrait" r:id="rId1"/>
  <extLst>
    <ext xmlns:x14="http://schemas.microsoft.com/office/spreadsheetml/2009/9/main" uri="{78C0D931-6437-407d-A8EE-F0AAD7539E65}">
      <x14:conditionalFormattings>
        <x14:conditionalFormatting xmlns:xm="http://schemas.microsoft.com/office/excel/2006/main">
          <x14:cfRule type="iconSet" priority="12" id="{361BF2C0-7495-4E30-A087-BBE9CC1E9405}">
            <x14:iconSet iconSet="3Arrows" custom="1">
              <x14:cfvo type="percent">
                <xm:f>0</xm:f>
              </x14:cfvo>
              <x14:cfvo type="num">
                <xm:f>0</xm:f>
              </x14:cfvo>
              <x14:cfvo type="num" gte="0">
                <xm:f>0</xm:f>
              </x14:cfvo>
              <x14:cfIcon iconSet="3Arrows" iconId="2"/>
              <x14:cfIcon iconSet="3Arrows" iconId="1"/>
              <x14:cfIcon iconSet="3Arrows" iconId="0"/>
            </x14:iconSet>
          </x14:cfRule>
          <xm:sqref>H7</xm:sqref>
        </x14:conditionalFormatting>
        <x14:conditionalFormatting xmlns:xm="http://schemas.microsoft.com/office/excel/2006/main">
          <x14:cfRule type="iconSet" priority="10" id="{F1D15795-48A5-4BDC-97A5-324986DA4BA7}">
            <x14:iconSet iconSet="3Arrows" custom="1">
              <x14:cfvo type="percent">
                <xm:f>0</xm:f>
              </x14:cfvo>
              <x14:cfvo type="num">
                <xm:f>0</xm:f>
              </x14:cfvo>
              <x14:cfvo type="num" gte="0">
                <xm:f>0</xm:f>
              </x14:cfvo>
              <x14:cfIcon iconSet="3Arrows" iconId="2"/>
              <x14:cfIcon iconSet="3Arrows" iconId="1"/>
              <x14:cfIcon iconSet="3Arrows" iconId="0"/>
            </x14:iconSet>
          </x14:cfRule>
          <xm:sqref>H25</xm:sqref>
        </x14:conditionalFormatting>
        <x14:conditionalFormatting xmlns:xm="http://schemas.microsoft.com/office/excel/2006/main">
          <x14:cfRule type="iconSet" priority="89" id="{1E273123-F448-4BBA-A551-D6DB6EE53E0A}">
            <x14:iconSet iconSet="3Arrows" custom="1">
              <x14:cfvo type="percent">
                <xm:f>0</xm:f>
              </x14:cfvo>
              <x14:cfvo type="num">
                <xm:f>0</xm:f>
              </x14:cfvo>
              <x14:cfvo type="num" gte="0">
                <xm:f>0</xm:f>
              </x14:cfvo>
              <x14:cfIcon iconSet="3Arrows" iconId="2"/>
              <x14:cfIcon iconSet="3Arrows" iconId="1"/>
              <x14:cfIcon iconSet="3Arrows" iconId="0"/>
            </x14:iconSet>
          </x14:cfRule>
          <xm:sqref>H29 H9:H12 H27 H18 H14 H20 H16 H22:H23</xm:sqref>
        </x14:conditionalFormatting>
        <x14:conditionalFormatting xmlns:xm="http://schemas.microsoft.com/office/excel/2006/main">
          <x14:cfRule type="iconSet" priority="112" id="{4709F030-1152-4851-881C-954D56F1E8D1}">
            <x14:iconSet iconSet="3Arrows" custom="1">
              <x14:cfvo type="percent">
                <xm:f>0</xm:f>
              </x14:cfvo>
              <x14:cfvo type="num">
                <xm:f>0</xm:f>
              </x14:cfvo>
              <x14:cfvo type="num" gte="0">
                <xm:f>0</xm:f>
              </x14:cfvo>
              <x14:cfIcon iconSet="3Arrows" iconId="2"/>
              <x14:cfIcon iconSet="3Arrows" iconId="1"/>
              <x14:cfIcon iconSet="3Arrows" iconId="0"/>
            </x14:iconSet>
          </x14:cfRule>
          <xm:sqref>N9:N12 N22:N23 N18:N20 N14:P14 N16:P16 N27:P27 N29:P29</xm:sqref>
        </x14:conditionalFormatting>
        <x14:conditionalFormatting xmlns:xm="http://schemas.microsoft.com/office/excel/2006/main">
          <x14:cfRule type="iconSet" priority="9" id="{13CC53D3-93E1-45CF-9D2A-0AEC06AE5D2D}">
            <x14:iconSet iconSet="3Arrows" custom="1">
              <x14:cfvo type="percent">
                <xm:f>0</xm:f>
              </x14:cfvo>
              <x14:cfvo type="num">
                <xm:f>0</xm:f>
              </x14:cfvo>
              <x14:cfvo type="num" gte="0">
                <xm:f>0</xm:f>
              </x14:cfvo>
              <x14:cfIcon iconSet="3Arrows" iconId="2"/>
              <x14:cfIcon iconSet="3Arrows" iconId="1"/>
              <x14:cfIcon iconSet="3Arrows" iconId="0"/>
            </x14:iconSet>
          </x14:cfRule>
          <xm:sqref>N7:P7</xm:sqref>
        </x14:conditionalFormatting>
        <x14:conditionalFormatting xmlns:xm="http://schemas.microsoft.com/office/excel/2006/main">
          <x14:cfRule type="iconSet" priority="11" id="{088BE59C-9311-4DF4-A147-113B3E52720D}">
            <x14:iconSet iconSet="3Arrows" custom="1">
              <x14:cfvo type="percent">
                <xm:f>0</xm:f>
              </x14:cfvo>
              <x14:cfvo type="num">
                <xm:f>0</xm:f>
              </x14:cfvo>
              <x14:cfvo type="num" gte="0">
                <xm:f>0</xm:f>
              </x14:cfvo>
              <x14:cfIcon iconSet="3Arrows" iconId="2"/>
              <x14:cfIcon iconSet="3Arrows" iconId="1"/>
              <x14:cfIcon iconSet="3Arrows" iconId="0"/>
            </x14:iconSet>
          </x14:cfRule>
          <xm:sqref>N25:P25</xm:sqref>
        </x14:conditionalFormatting>
        <x14:conditionalFormatting xmlns:xm="http://schemas.microsoft.com/office/excel/2006/main">
          <x14:cfRule type="iconSet" priority="6" id="{2BCE723B-2D9E-476A-919F-1EE8E63DA1E2}">
            <x14:iconSet iconSet="3Arrows" custom="1">
              <x14:cfvo type="percent">
                <xm:f>0</xm:f>
              </x14:cfvo>
              <x14:cfvo type="num">
                <xm:f>0</xm:f>
              </x14:cfvo>
              <x14:cfvo type="num" gte="0">
                <xm:f>0</xm:f>
              </x14:cfvo>
              <x14:cfIcon iconSet="3Arrows" iconId="2"/>
              <x14:cfIcon iconSet="3Arrows" iconId="1"/>
              <x14:cfIcon iconSet="3Arrows" iconId="0"/>
            </x14:iconSet>
          </x14:cfRule>
          <xm:sqref>O9:O12</xm:sqref>
        </x14:conditionalFormatting>
        <x14:conditionalFormatting xmlns:xm="http://schemas.microsoft.com/office/excel/2006/main">
          <x14:cfRule type="iconSet" priority="5" id="{651410F2-9E74-4F67-AAA4-751F0D1DDCBD}">
            <x14:iconSet iconSet="3Arrows" custom="1">
              <x14:cfvo type="percent">
                <xm:f>0</xm:f>
              </x14:cfvo>
              <x14:cfvo type="num">
                <xm:f>0</xm:f>
              </x14:cfvo>
              <x14:cfvo type="num" gte="0">
                <xm:f>0</xm:f>
              </x14:cfvo>
              <x14:cfIcon iconSet="3Arrows" iconId="2"/>
              <x14:cfIcon iconSet="3Arrows" iconId="1"/>
              <x14:cfIcon iconSet="3Arrows" iconId="0"/>
            </x14:iconSet>
          </x14:cfRule>
          <xm:sqref>O18:O20</xm:sqref>
        </x14:conditionalFormatting>
        <x14:conditionalFormatting xmlns:xm="http://schemas.microsoft.com/office/excel/2006/main">
          <x14:cfRule type="iconSet" priority="4" id="{BA4F8F0A-ECE6-4AE8-87EB-5F56635D2716}">
            <x14:iconSet iconSet="3Arrows" custom="1">
              <x14:cfvo type="percent">
                <xm:f>0</xm:f>
              </x14:cfvo>
              <x14:cfvo type="num">
                <xm:f>0</xm:f>
              </x14:cfvo>
              <x14:cfvo type="num" gte="0">
                <xm:f>0</xm:f>
              </x14:cfvo>
              <x14:cfIcon iconSet="3Arrows" iconId="2"/>
              <x14:cfIcon iconSet="3Arrows" iconId="1"/>
              <x14:cfIcon iconSet="3Arrows" iconId="0"/>
            </x14:iconSet>
          </x14:cfRule>
          <xm:sqref>O22:O23</xm:sqref>
        </x14:conditionalFormatting>
        <x14:conditionalFormatting xmlns:xm="http://schemas.microsoft.com/office/excel/2006/main">
          <x14:cfRule type="iconSet" priority="3" id="{A874BE19-F4AE-47EC-86FD-FAAE83FFB4A1}">
            <x14:iconSet iconSet="3Arrows" custom="1">
              <x14:cfvo type="percent">
                <xm:f>0</xm:f>
              </x14:cfvo>
              <x14:cfvo type="num">
                <xm:f>0</xm:f>
              </x14:cfvo>
              <x14:cfvo type="num" gte="0">
                <xm:f>0</xm:f>
              </x14:cfvo>
              <x14:cfIcon iconSet="3Arrows" iconId="2"/>
              <x14:cfIcon iconSet="3Arrows" iconId="1"/>
              <x14:cfIcon iconSet="3Arrows" iconId="0"/>
            </x14:iconSet>
          </x14:cfRule>
          <xm:sqref>P9:P12</xm:sqref>
        </x14:conditionalFormatting>
        <x14:conditionalFormatting xmlns:xm="http://schemas.microsoft.com/office/excel/2006/main">
          <x14:cfRule type="iconSet" priority="2" id="{F37E4425-EE25-48DC-BD05-E52D1D21DA1F}">
            <x14:iconSet iconSet="3Arrows" custom="1">
              <x14:cfvo type="percent">
                <xm:f>0</xm:f>
              </x14:cfvo>
              <x14:cfvo type="num">
                <xm:f>0</xm:f>
              </x14:cfvo>
              <x14:cfvo type="num" gte="0">
                <xm:f>0</xm:f>
              </x14:cfvo>
              <x14:cfIcon iconSet="3Arrows" iconId="2"/>
              <x14:cfIcon iconSet="3Arrows" iconId="1"/>
              <x14:cfIcon iconSet="3Arrows" iconId="0"/>
            </x14:iconSet>
          </x14:cfRule>
          <xm:sqref>P18:P20</xm:sqref>
        </x14:conditionalFormatting>
        <x14:conditionalFormatting xmlns:xm="http://schemas.microsoft.com/office/excel/2006/main">
          <x14:cfRule type="iconSet" priority="1" id="{71D048C1-269A-4886-ADD2-5E59DC6C2AFA}">
            <x14:iconSet iconSet="3Arrows" custom="1">
              <x14:cfvo type="percent">
                <xm:f>0</xm:f>
              </x14:cfvo>
              <x14:cfvo type="num">
                <xm:f>0</xm:f>
              </x14:cfvo>
              <x14:cfvo type="num" gte="0">
                <xm:f>0</xm:f>
              </x14:cfvo>
              <x14:cfIcon iconSet="3Arrows" iconId="2"/>
              <x14:cfIcon iconSet="3Arrows" iconId="1"/>
              <x14:cfIcon iconSet="3Arrows" iconId="0"/>
            </x14:iconSet>
          </x14:cfRule>
          <xm:sqref>P22:P23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67BD4B5A-A7F2-4BE1-BFEF-4E682773A895}">
          <x14:formula1>
            <xm:f>'SLC Board Risk Appetite'!$A$23:$A$28</xm:f>
          </x14:formula1>
          <xm:sqref>R7 R29 R27 R25 R22:R23 R18:R20 R16 R14 R9:R12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738B2-0C05-48E1-AA39-D3911E65FA40}">
  <sheetPr>
    <pageSetUpPr fitToPage="1"/>
  </sheetPr>
  <dimension ref="A1:AB9175"/>
  <sheetViews>
    <sheetView zoomScale="80" zoomScaleNormal="80" workbookViewId="0">
      <pane xSplit="4" ySplit="5" topLeftCell="V6" activePane="bottomRight" state="frozen"/>
      <selection sqref="A1:XFD1048576"/>
      <selection pane="topRight" sqref="A1:XFD1048576"/>
      <selection pane="bottomLeft" sqref="A1:XFD1048576"/>
      <selection pane="bottomRight" sqref="A1:XFD1048576"/>
    </sheetView>
  </sheetViews>
  <sheetFormatPr defaultRowHeight="14.25" x14ac:dyDescent="0.2"/>
  <cols>
    <col min="2" max="2" width="11.125" customWidth="1"/>
    <col min="3" max="3" width="10.25" customWidth="1"/>
    <col min="4" max="4" width="21.125" customWidth="1"/>
    <col min="5" max="5" width="11.875" customWidth="1"/>
    <col min="6" max="6" width="11.25" customWidth="1"/>
    <col min="7" max="7" width="7.25" customWidth="1"/>
    <col min="8" max="8" width="10.75" customWidth="1"/>
    <col min="9" max="9" width="11.625" customWidth="1"/>
    <col min="10" max="10" width="7.25" hidden="1" customWidth="1"/>
    <col min="11" max="11" width="6.5" hidden="1" customWidth="1"/>
    <col min="12" max="13" width="7.875" hidden="1" customWidth="1"/>
    <col min="14" max="14" width="50.5" customWidth="1"/>
    <col min="15" max="15" width="98.375" style="14" customWidth="1"/>
    <col min="16" max="18" width="12.375" customWidth="1"/>
    <col min="19" max="19" width="9.625" customWidth="1"/>
    <col min="20" max="20" width="11" customWidth="1"/>
    <col min="21" max="21" width="123.625" customWidth="1"/>
    <col min="22" max="22" width="98.375" customWidth="1"/>
    <col min="23" max="24" width="15.375" style="127" customWidth="1"/>
    <col min="25" max="26" width="18" style="161" customWidth="1"/>
    <col min="27" max="27" width="40.125" customWidth="1"/>
    <col min="28" max="28" width="32.625" customWidth="1"/>
  </cols>
  <sheetData>
    <row r="1" spans="1:28" ht="15" customHeight="1" x14ac:dyDescent="0.25">
      <c r="A1" s="262" t="s">
        <v>71</v>
      </c>
      <c r="B1" s="263"/>
      <c r="C1" s="263"/>
      <c r="D1" s="263"/>
      <c r="F1" s="267" t="s">
        <v>0</v>
      </c>
      <c r="G1" s="267"/>
      <c r="H1" s="267"/>
      <c r="I1" s="267"/>
      <c r="J1" s="17"/>
      <c r="K1" s="17"/>
      <c r="L1" s="17"/>
      <c r="M1" s="17"/>
      <c r="N1" s="224">
        <f>'SLC Summary'!H1</f>
        <v>45965</v>
      </c>
      <c r="O1" s="10"/>
      <c r="P1" s="264"/>
      <c r="Q1" s="265"/>
      <c r="R1" s="266"/>
      <c r="S1" s="10"/>
      <c r="T1" s="10"/>
      <c r="U1" s="10"/>
      <c r="V1" s="261"/>
      <c r="W1" s="261"/>
      <c r="X1" s="174"/>
    </row>
    <row r="2" spans="1:28" ht="15" customHeight="1" x14ac:dyDescent="0.25">
      <c r="A2" s="262"/>
      <c r="B2" s="263"/>
      <c r="C2" s="263"/>
      <c r="D2" s="263"/>
      <c r="F2" s="267" t="s">
        <v>2</v>
      </c>
      <c r="G2" s="267"/>
      <c r="H2" s="267"/>
      <c r="I2" s="267"/>
      <c r="J2" s="17"/>
      <c r="K2" s="17"/>
      <c r="L2" s="17"/>
      <c r="M2" s="17"/>
      <c r="N2" s="224">
        <f>'SLC Summary'!H2</f>
        <v>45965</v>
      </c>
      <c r="O2" s="10"/>
      <c r="P2" s="15"/>
      <c r="Q2" s="16"/>
      <c r="R2" s="10"/>
      <c r="S2" s="10"/>
      <c r="T2" s="10"/>
      <c r="U2" s="10"/>
      <c r="V2" s="18"/>
      <c r="W2" s="28"/>
      <c r="X2" s="28"/>
    </row>
    <row r="3" spans="1:28" ht="15" customHeight="1" x14ac:dyDescent="0.25">
      <c r="A3" s="263"/>
      <c r="B3" s="263"/>
      <c r="C3" s="263"/>
      <c r="D3" s="263"/>
      <c r="F3" s="267" t="s">
        <v>72</v>
      </c>
      <c r="G3" s="267"/>
      <c r="H3" s="267"/>
      <c r="I3" s="267"/>
      <c r="J3" s="17"/>
      <c r="K3" s="17"/>
      <c r="L3" s="17"/>
      <c r="M3" s="17"/>
      <c r="N3" s="224">
        <f>'SLC Summary'!H3</f>
        <v>46049</v>
      </c>
      <c r="O3" s="10"/>
      <c r="P3" s="264"/>
      <c r="Q3" s="266"/>
      <c r="R3" s="266"/>
      <c r="S3" s="10"/>
      <c r="T3" s="10"/>
      <c r="U3" s="10"/>
      <c r="W3" s="126"/>
      <c r="X3" s="126"/>
    </row>
    <row r="4" spans="1:28" ht="15" x14ac:dyDescent="0.2">
      <c r="A4" s="10"/>
      <c r="B4" s="10"/>
      <c r="C4" s="10"/>
      <c r="D4" s="10"/>
      <c r="E4" s="1"/>
      <c r="F4" s="1"/>
      <c r="G4" s="1"/>
      <c r="H4" s="1"/>
      <c r="I4" s="1"/>
      <c r="J4" s="10"/>
      <c r="K4" s="10"/>
      <c r="L4" s="10"/>
      <c r="M4" s="10"/>
      <c r="N4" s="10"/>
      <c r="O4" s="10"/>
      <c r="P4" s="1"/>
      <c r="Q4" s="1"/>
      <c r="R4" s="1"/>
      <c r="S4" s="1"/>
      <c r="T4" s="1"/>
      <c r="U4" s="1"/>
      <c r="V4" s="10"/>
    </row>
    <row r="5" spans="1:28" ht="90" x14ac:dyDescent="0.2">
      <c r="A5" s="2" t="s">
        <v>73</v>
      </c>
      <c r="B5" s="2" t="s">
        <v>74</v>
      </c>
      <c r="C5" s="2" t="s">
        <v>75</v>
      </c>
      <c r="D5" s="2" t="s">
        <v>5</v>
      </c>
      <c r="E5" s="2" t="s">
        <v>76</v>
      </c>
      <c r="F5" s="2" t="s">
        <v>77</v>
      </c>
      <c r="G5" s="2" t="s">
        <v>9</v>
      </c>
      <c r="H5" s="2" t="s">
        <v>10</v>
      </c>
      <c r="I5" s="2" t="s">
        <v>11</v>
      </c>
      <c r="J5" s="3" t="s">
        <v>78</v>
      </c>
      <c r="K5" s="3" t="s">
        <v>79</v>
      </c>
      <c r="L5" s="3" t="s">
        <v>80</v>
      </c>
      <c r="M5" s="3" t="s">
        <v>81</v>
      </c>
      <c r="N5" s="2" t="s">
        <v>82</v>
      </c>
      <c r="O5" s="19" t="s">
        <v>83</v>
      </c>
      <c r="P5" s="2" t="s">
        <v>84</v>
      </c>
      <c r="Q5" s="2" t="s">
        <v>85</v>
      </c>
      <c r="R5" s="2" t="s">
        <v>14</v>
      </c>
      <c r="S5" s="2" t="s">
        <v>15</v>
      </c>
      <c r="T5" s="2" t="s">
        <v>11</v>
      </c>
      <c r="U5" s="2" t="s">
        <v>86</v>
      </c>
      <c r="V5" s="2" t="s">
        <v>87</v>
      </c>
      <c r="W5" s="20" t="s">
        <v>16</v>
      </c>
      <c r="X5" s="20" t="s">
        <v>17</v>
      </c>
      <c r="Y5" s="209" t="s">
        <v>88</v>
      </c>
      <c r="Z5" s="209" t="s">
        <v>19</v>
      </c>
      <c r="AA5" s="210" t="s">
        <v>89</v>
      </c>
      <c r="AB5" s="211" t="s">
        <v>90</v>
      </c>
    </row>
    <row r="6" spans="1:28" ht="15" x14ac:dyDescent="0.2">
      <c r="A6" s="257" t="s">
        <v>26</v>
      </c>
      <c r="B6" s="258"/>
      <c r="C6" s="258"/>
      <c r="D6" s="258"/>
      <c r="E6" s="258"/>
      <c r="F6" s="258"/>
      <c r="G6" s="258"/>
      <c r="H6" s="258"/>
      <c r="I6" s="258"/>
      <c r="J6" s="258"/>
      <c r="K6" s="258"/>
      <c r="L6" s="258"/>
      <c r="M6" s="258"/>
      <c r="N6" s="258"/>
      <c r="O6" s="258"/>
      <c r="P6" s="258"/>
      <c r="Q6" s="258"/>
      <c r="R6" s="258"/>
      <c r="S6" s="258"/>
      <c r="T6" s="258"/>
      <c r="U6" s="258"/>
      <c r="V6" s="258"/>
      <c r="W6" s="258"/>
      <c r="X6" s="258"/>
      <c r="Y6" s="258"/>
      <c r="Z6" s="258"/>
      <c r="AA6" s="258"/>
      <c r="AB6" s="258"/>
    </row>
    <row r="7" spans="1:28" ht="195" x14ac:dyDescent="0.2">
      <c r="A7" s="4">
        <v>8</v>
      </c>
      <c r="B7" s="5">
        <v>44312</v>
      </c>
      <c r="C7" s="21" t="s">
        <v>91</v>
      </c>
      <c r="D7" s="221" t="s">
        <v>24</v>
      </c>
      <c r="E7" s="6">
        <v>3</v>
      </c>
      <c r="F7" s="6">
        <v>2</v>
      </c>
      <c r="G7" s="4">
        <f>SUM(E7*F7)</f>
        <v>6</v>
      </c>
      <c r="H7" s="6">
        <f>VLOOKUP(D7,'Jul 25 SLC Summary'!B:F,5,FALSE)</f>
        <v>6</v>
      </c>
      <c r="I7" s="6">
        <f>G7-H7</f>
        <v>0</v>
      </c>
      <c r="J7" s="6">
        <f>IF(C7="open",G7,0)</f>
        <v>0</v>
      </c>
      <c r="K7" s="6">
        <f>IF(J7&gt;0,1,0)</f>
        <v>0</v>
      </c>
      <c r="L7" s="6">
        <f>IF(C7="being mitigated",G7,0)</f>
        <v>0</v>
      </c>
      <c r="M7" s="6">
        <f>IF(L7&gt;0,1,0)</f>
        <v>0</v>
      </c>
      <c r="N7" s="8" t="s">
        <v>92</v>
      </c>
      <c r="O7" s="8" t="s">
        <v>93</v>
      </c>
      <c r="P7" s="131">
        <f>E7</f>
        <v>3</v>
      </c>
      <c r="Q7" s="6">
        <v>1</v>
      </c>
      <c r="R7" s="11">
        <f>SUM(P7*Q7)</f>
        <v>3</v>
      </c>
      <c r="S7" s="6">
        <f>VLOOKUP(D7,'Jul 25 SLC Summary'!B:L,11,FALSE)</f>
        <v>3</v>
      </c>
      <c r="T7" s="6">
        <f>R7-S7</f>
        <v>0</v>
      </c>
      <c r="U7" s="7" t="s">
        <v>94</v>
      </c>
      <c r="V7" s="8" t="s">
        <v>322</v>
      </c>
      <c r="W7" s="185" t="s">
        <v>95</v>
      </c>
      <c r="X7" s="185" t="s">
        <v>96</v>
      </c>
      <c r="Y7" s="232" t="s">
        <v>26</v>
      </c>
      <c r="Z7" s="235" t="s">
        <v>27</v>
      </c>
      <c r="AA7" s="237" t="s">
        <v>323</v>
      </c>
      <c r="AB7" s="185" t="s">
        <v>301</v>
      </c>
    </row>
    <row r="8" spans="1:28" ht="15" customHeight="1" x14ac:dyDescent="0.2">
      <c r="A8" s="259" t="s">
        <v>28</v>
      </c>
      <c r="B8" s="260"/>
      <c r="C8" s="260"/>
      <c r="D8" s="260"/>
      <c r="E8" s="260"/>
      <c r="F8" s="260"/>
      <c r="G8" s="260"/>
      <c r="H8" s="260"/>
      <c r="I8" s="260"/>
      <c r="J8" s="260"/>
      <c r="K8" s="260"/>
      <c r="L8" s="260"/>
      <c r="M8" s="260"/>
      <c r="N8" s="260"/>
      <c r="O8" s="260"/>
      <c r="P8" s="260"/>
      <c r="Q8" s="260"/>
      <c r="R8" s="260"/>
      <c r="S8" s="260"/>
      <c r="T8" s="260"/>
      <c r="U8" s="260"/>
      <c r="V8" s="260"/>
      <c r="W8" s="260"/>
      <c r="X8" s="260"/>
      <c r="Y8" s="260"/>
      <c r="Z8" s="260"/>
      <c r="AA8" s="260"/>
      <c r="AB8" s="260"/>
    </row>
    <row r="9" spans="1:28" s="239" customFormat="1" ht="135" x14ac:dyDescent="0.2">
      <c r="A9" s="4">
        <v>1</v>
      </c>
      <c r="B9" s="22">
        <v>44312</v>
      </c>
      <c r="C9" s="21" t="s">
        <v>97</v>
      </c>
      <c r="D9" s="221" t="s">
        <v>29</v>
      </c>
      <c r="E9" s="6">
        <v>5</v>
      </c>
      <c r="F9" s="6">
        <v>4</v>
      </c>
      <c r="G9" s="4">
        <f>SUM(E9*F9)</f>
        <v>20</v>
      </c>
      <c r="H9" s="6">
        <f>VLOOKUP(D9,'Jul 25 SLC Summary'!B:F,5,FALSE)</f>
        <v>20</v>
      </c>
      <c r="I9" s="6">
        <f>G9-H9</f>
        <v>0</v>
      </c>
      <c r="J9" s="6">
        <f>IF(C9="open",G9,0)</f>
        <v>0</v>
      </c>
      <c r="K9" s="6">
        <f>IF(J9&gt;0,1,0)</f>
        <v>0</v>
      </c>
      <c r="L9" s="6">
        <f>IF(C9="being mitigated",G9,0)</f>
        <v>0</v>
      </c>
      <c r="M9" s="6">
        <f>IF(L9&gt;0,1,0)</f>
        <v>0</v>
      </c>
      <c r="N9" s="7" t="s">
        <v>98</v>
      </c>
      <c r="O9" s="8" t="s">
        <v>99</v>
      </c>
      <c r="P9" s="131">
        <f>E9</f>
        <v>5</v>
      </c>
      <c r="Q9" s="6">
        <v>4</v>
      </c>
      <c r="R9" s="11">
        <f>SUM(P9*Q9)</f>
        <v>20</v>
      </c>
      <c r="S9" s="6">
        <f>VLOOKUP(D9,'Jul 25 SLC Summary'!B:L,11,FALSE)</f>
        <v>20</v>
      </c>
      <c r="T9" s="6">
        <f>R9-S9</f>
        <v>0</v>
      </c>
      <c r="U9" s="185" t="s">
        <v>324</v>
      </c>
      <c r="V9" s="186" t="s">
        <v>325</v>
      </c>
      <c r="W9" s="185" t="s">
        <v>100</v>
      </c>
      <c r="X9" s="185" t="s">
        <v>96</v>
      </c>
      <c r="Y9" s="232" t="s">
        <v>30</v>
      </c>
      <c r="Z9" s="235" t="s">
        <v>27</v>
      </c>
      <c r="AA9" s="237" t="s">
        <v>326</v>
      </c>
      <c r="AB9" s="185" t="s">
        <v>302</v>
      </c>
    </row>
    <row r="10" spans="1:28" s="239" customFormat="1" ht="150" x14ac:dyDescent="0.2">
      <c r="A10" s="4">
        <v>2</v>
      </c>
      <c r="B10" s="5">
        <v>44312</v>
      </c>
      <c r="C10" s="21" t="s">
        <v>101</v>
      </c>
      <c r="D10" s="221" t="s">
        <v>31</v>
      </c>
      <c r="E10" s="6">
        <v>5</v>
      </c>
      <c r="F10" s="6">
        <v>3</v>
      </c>
      <c r="G10" s="13">
        <f>SUM(E10*F10)</f>
        <v>15</v>
      </c>
      <c r="H10" s="6">
        <f>VLOOKUP(D10,'Jul 25 SLC Summary'!B:F,5,FALSE)</f>
        <v>15</v>
      </c>
      <c r="I10" s="6">
        <f>G10-H10</f>
        <v>0</v>
      </c>
      <c r="J10" s="6">
        <f>IF(C10="open",G10,0)</f>
        <v>0</v>
      </c>
      <c r="K10" s="6">
        <f>IF(J10&gt;0,1,0)</f>
        <v>0</v>
      </c>
      <c r="L10" s="6">
        <f>IF(C10="being mitigated",G10,0)</f>
        <v>0</v>
      </c>
      <c r="M10" s="6">
        <f>IF(L10&gt;0,1,0)</f>
        <v>0</v>
      </c>
      <c r="N10" s="7" t="s">
        <v>102</v>
      </c>
      <c r="O10" s="186" t="s">
        <v>103</v>
      </c>
      <c r="P10" s="131">
        <f>E10</f>
        <v>5</v>
      </c>
      <c r="Q10" s="6">
        <v>2</v>
      </c>
      <c r="R10" s="11">
        <f>SUM(P10*Q10)</f>
        <v>10</v>
      </c>
      <c r="S10" s="6">
        <f>VLOOKUP(D10,'Jul 25 SLC Summary'!B:L,11,FALSE)</f>
        <v>10</v>
      </c>
      <c r="T10" s="6">
        <f>R10-S10</f>
        <v>0</v>
      </c>
      <c r="U10" s="185" t="s">
        <v>327</v>
      </c>
      <c r="V10" s="186" t="s">
        <v>328</v>
      </c>
      <c r="W10" s="185" t="s">
        <v>104</v>
      </c>
      <c r="X10" s="185" t="s">
        <v>96</v>
      </c>
      <c r="Y10" s="232" t="s">
        <v>30</v>
      </c>
      <c r="Z10" s="235" t="s">
        <v>27</v>
      </c>
      <c r="AA10" s="237" t="s">
        <v>329</v>
      </c>
      <c r="AB10" s="185" t="s">
        <v>303</v>
      </c>
    </row>
    <row r="11" spans="1:28" ht="210" x14ac:dyDescent="0.2">
      <c r="A11" s="4">
        <v>3</v>
      </c>
      <c r="B11" s="5">
        <v>44312</v>
      </c>
      <c r="C11" s="21" t="s">
        <v>106</v>
      </c>
      <c r="D11" s="221" t="s">
        <v>32</v>
      </c>
      <c r="E11" s="6">
        <v>5</v>
      </c>
      <c r="F11" s="6">
        <v>3</v>
      </c>
      <c r="G11" s="4">
        <f>SUM(E11*F11)</f>
        <v>15</v>
      </c>
      <c r="H11" s="6">
        <f>VLOOKUP(D11,'Jul 25 SLC Summary'!B:F,5,FALSE)</f>
        <v>15</v>
      </c>
      <c r="I11" s="6">
        <f>G11-H11</f>
        <v>0</v>
      </c>
      <c r="J11" s="6">
        <f>IF(C11="open",G11,0)</f>
        <v>0</v>
      </c>
      <c r="K11" s="6">
        <f>IF(J11&gt;0,1,0)</f>
        <v>0</v>
      </c>
      <c r="L11" s="6">
        <f>IF(C11="being mitigated",G11,0)</f>
        <v>0</v>
      </c>
      <c r="M11" s="6">
        <f>IF(L11&gt;0,1,0)</f>
        <v>0</v>
      </c>
      <c r="N11" s="7" t="s">
        <v>107</v>
      </c>
      <c r="O11" s="8" t="s">
        <v>108</v>
      </c>
      <c r="P11" s="131">
        <v>5</v>
      </c>
      <c r="Q11" s="6">
        <v>2</v>
      </c>
      <c r="R11" s="11">
        <f>SUM(P11*Q11)</f>
        <v>10</v>
      </c>
      <c r="S11" s="6">
        <f>VLOOKUP(D11,'Jul 25 SLC Summary'!B:L,11,FALSE)</f>
        <v>5</v>
      </c>
      <c r="T11" s="6">
        <f>R11-S11</f>
        <v>5</v>
      </c>
      <c r="U11" s="7" t="s">
        <v>317</v>
      </c>
      <c r="V11" s="238" t="s">
        <v>349</v>
      </c>
      <c r="W11" s="232" t="s">
        <v>109</v>
      </c>
      <c r="X11" s="232" t="s">
        <v>110</v>
      </c>
      <c r="Y11" s="232" t="s">
        <v>30</v>
      </c>
      <c r="Z11" s="235" t="s">
        <v>27</v>
      </c>
      <c r="AA11" s="234" t="s">
        <v>318</v>
      </c>
      <c r="AB11" s="185" t="s">
        <v>304</v>
      </c>
    </row>
    <row r="12" spans="1:28" s="239" customFormat="1" ht="150" x14ac:dyDescent="0.2">
      <c r="A12" s="4">
        <v>5</v>
      </c>
      <c r="B12" s="5">
        <v>44312</v>
      </c>
      <c r="C12" s="21" t="s">
        <v>111</v>
      </c>
      <c r="D12" s="221" t="s">
        <v>34</v>
      </c>
      <c r="E12" s="6">
        <v>4</v>
      </c>
      <c r="F12" s="6">
        <v>4</v>
      </c>
      <c r="G12" s="4">
        <f>SUM(E12*F12)</f>
        <v>16</v>
      </c>
      <c r="H12" s="6">
        <f>VLOOKUP(D12,'Jul 25 SLC Summary'!B:F,5,FALSE)</f>
        <v>12</v>
      </c>
      <c r="I12" s="6">
        <f>G12-H12</f>
        <v>4</v>
      </c>
      <c r="J12" s="6">
        <f>IF(C12="open",G12,0)</f>
        <v>0</v>
      </c>
      <c r="K12" s="6">
        <f>IF(J12&gt;0,1,0)</f>
        <v>0</v>
      </c>
      <c r="L12" s="6">
        <f>IF(C12="being mitigated",G12,0)</f>
        <v>0</v>
      </c>
      <c r="M12" s="6">
        <f>IF(L12&gt;0,1,0)</f>
        <v>0</v>
      </c>
      <c r="N12" s="8" t="s">
        <v>112</v>
      </c>
      <c r="O12" s="240" t="s">
        <v>330</v>
      </c>
      <c r="P12" s="131">
        <f>E12</f>
        <v>4</v>
      </c>
      <c r="Q12" s="6">
        <v>3</v>
      </c>
      <c r="R12" s="11">
        <f>SUM(P12*Q12)</f>
        <v>12</v>
      </c>
      <c r="S12" s="6">
        <f>VLOOKUP(D12,'Jul 25 SLC Summary'!B:L,11,FALSE)</f>
        <v>12</v>
      </c>
      <c r="T12" s="6">
        <f>R12-S12</f>
        <v>0</v>
      </c>
      <c r="U12" s="185" t="s">
        <v>331</v>
      </c>
      <c r="V12" s="241" t="s">
        <v>332</v>
      </c>
      <c r="W12" s="185" t="s">
        <v>113</v>
      </c>
      <c r="X12" s="185" t="s">
        <v>96</v>
      </c>
      <c r="Y12" s="232" t="s">
        <v>30</v>
      </c>
      <c r="Z12" s="235" t="s">
        <v>27</v>
      </c>
      <c r="AA12" s="237" t="s">
        <v>333</v>
      </c>
      <c r="AB12" s="185" t="s">
        <v>305</v>
      </c>
    </row>
    <row r="13" spans="1:28" ht="15" x14ac:dyDescent="0.2">
      <c r="A13" s="259" t="s">
        <v>36</v>
      </c>
      <c r="B13" s="260"/>
      <c r="C13" s="260"/>
      <c r="D13" s="260"/>
      <c r="E13" s="260"/>
      <c r="F13" s="260"/>
      <c r="G13" s="260"/>
      <c r="H13" s="260"/>
      <c r="I13" s="260"/>
      <c r="J13" s="260"/>
      <c r="K13" s="260"/>
      <c r="L13" s="260"/>
      <c r="M13" s="260"/>
      <c r="N13" s="260"/>
      <c r="O13" s="260"/>
      <c r="P13" s="260"/>
      <c r="Q13" s="260"/>
      <c r="R13" s="260"/>
      <c r="S13" s="260"/>
      <c r="T13" s="260"/>
      <c r="U13" s="260"/>
      <c r="V13" s="260"/>
      <c r="W13" s="260"/>
      <c r="X13" s="260"/>
      <c r="Y13" s="260"/>
      <c r="Z13" s="260"/>
      <c r="AA13" s="260"/>
      <c r="AB13" s="260"/>
    </row>
    <row r="14" spans="1:28" s="239" customFormat="1" ht="135" x14ac:dyDescent="0.2">
      <c r="A14" s="4">
        <v>13</v>
      </c>
      <c r="B14" s="5">
        <v>44312</v>
      </c>
      <c r="C14" s="21" t="s">
        <v>114</v>
      </c>
      <c r="D14" s="221" t="s">
        <v>37</v>
      </c>
      <c r="E14" s="6">
        <v>4</v>
      </c>
      <c r="F14" s="6">
        <v>3</v>
      </c>
      <c r="G14" s="12">
        <f>SUM(E14*F14)</f>
        <v>12</v>
      </c>
      <c r="H14" s="6">
        <f>VLOOKUP(D14,'Jul 25 SLC Summary'!B:F,5,FALSE)</f>
        <v>25</v>
      </c>
      <c r="I14" s="6">
        <f>G14-H14</f>
        <v>-13</v>
      </c>
      <c r="J14" s="6">
        <f>IF(C14="open",G14,0)</f>
        <v>0</v>
      </c>
      <c r="K14" s="6">
        <f>IF(J14&gt;0,1,0)</f>
        <v>0</v>
      </c>
      <c r="L14" s="6">
        <f>IF(C14="being mitigated",G14,0)</f>
        <v>0</v>
      </c>
      <c r="M14" s="6">
        <f>IF(L14&gt;0,1,0)</f>
        <v>0</v>
      </c>
      <c r="N14" s="8" t="s">
        <v>115</v>
      </c>
      <c r="O14" s="186" t="s">
        <v>335</v>
      </c>
      <c r="P14" s="131">
        <v>3</v>
      </c>
      <c r="Q14" s="6">
        <v>2</v>
      </c>
      <c r="R14" s="11">
        <f>SUM(P14*Q14)</f>
        <v>6</v>
      </c>
      <c r="S14" s="6">
        <f>VLOOKUP(D14,'Jul 25 SLC Summary'!B:L,11,FALSE)</f>
        <v>20</v>
      </c>
      <c r="T14" s="6">
        <f>R14-S14</f>
        <v>-14</v>
      </c>
      <c r="U14" s="187" t="s">
        <v>334</v>
      </c>
      <c r="V14" s="220" t="s">
        <v>116</v>
      </c>
      <c r="W14" s="185" t="s">
        <v>117</v>
      </c>
      <c r="X14" s="185" t="s">
        <v>118</v>
      </c>
      <c r="Y14" s="232" t="s">
        <v>36</v>
      </c>
      <c r="Z14" s="235" t="s">
        <v>38</v>
      </c>
      <c r="AA14" s="237" t="s">
        <v>336</v>
      </c>
      <c r="AB14" s="185" t="s">
        <v>119</v>
      </c>
    </row>
    <row r="15" spans="1:28" ht="15" x14ac:dyDescent="0.2">
      <c r="A15" s="259" t="s">
        <v>39</v>
      </c>
      <c r="B15" s="260"/>
      <c r="C15" s="260"/>
      <c r="D15" s="260"/>
      <c r="E15" s="260"/>
      <c r="F15" s="260"/>
      <c r="G15" s="260"/>
      <c r="H15" s="260"/>
      <c r="I15" s="260"/>
      <c r="J15" s="260"/>
      <c r="K15" s="260"/>
      <c r="L15" s="260"/>
      <c r="M15" s="260"/>
      <c r="N15" s="260"/>
      <c r="O15" s="260"/>
      <c r="P15" s="260"/>
      <c r="Q15" s="260"/>
      <c r="R15" s="260"/>
      <c r="S15" s="260"/>
      <c r="T15" s="260"/>
      <c r="U15" s="260"/>
      <c r="V15" s="260"/>
      <c r="W15" s="260"/>
      <c r="X15" s="260"/>
      <c r="Y15" s="260"/>
      <c r="Z15" s="260"/>
      <c r="AA15" s="260"/>
      <c r="AB15" s="260"/>
    </row>
    <row r="16" spans="1:28" s="239" customFormat="1" ht="255" x14ac:dyDescent="0.2">
      <c r="A16" s="4">
        <v>6</v>
      </c>
      <c r="B16" s="5">
        <v>44312</v>
      </c>
      <c r="C16" s="21" t="s">
        <v>120</v>
      </c>
      <c r="D16" s="221" t="s">
        <v>121</v>
      </c>
      <c r="E16" s="6">
        <v>5</v>
      </c>
      <c r="F16" s="6">
        <v>3</v>
      </c>
      <c r="G16" s="4">
        <f>SUM(E16*F16)</f>
        <v>15</v>
      </c>
      <c r="H16" s="6">
        <f>VLOOKUP(D16,'Jul 25 SLC Summary'!B:F,5,FALSE)</f>
        <v>15</v>
      </c>
      <c r="I16" s="6">
        <f>G16-H16</f>
        <v>0</v>
      </c>
      <c r="J16" s="6">
        <f>IF(C16="open",G16,0)</f>
        <v>0</v>
      </c>
      <c r="K16" s="6">
        <f>IF(J16&gt;0,1,0)</f>
        <v>0</v>
      </c>
      <c r="L16" s="6">
        <f>IF(C16="being mitigated",G16,0)</f>
        <v>0</v>
      </c>
      <c r="M16" s="6">
        <f>IF(L16&gt;0,1,0)</f>
        <v>0</v>
      </c>
      <c r="N16" s="221" t="s">
        <v>122</v>
      </c>
      <c r="O16" s="8" t="s">
        <v>123</v>
      </c>
      <c r="P16" s="131">
        <f>E16</f>
        <v>5</v>
      </c>
      <c r="Q16" s="6">
        <v>2</v>
      </c>
      <c r="R16" s="11">
        <f>SUM(P16*Q16)</f>
        <v>10</v>
      </c>
      <c r="S16" s="6">
        <f>VLOOKUP(D16,'Jul 25 SLC Summary'!B:L,11,FALSE)</f>
        <v>10</v>
      </c>
      <c r="T16" s="6">
        <f>R16-S16</f>
        <v>0</v>
      </c>
      <c r="U16" s="185" t="s">
        <v>124</v>
      </c>
      <c r="V16" s="188" t="s">
        <v>337</v>
      </c>
      <c r="W16" s="185" t="s">
        <v>125</v>
      </c>
      <c r="X16" s="185" t="s">
        <v>96</v>
      </c>
      <c r="Y16" s="232" t="s">
        <v>41</v>
      </c>
      <c r="Z16" s="235" t="s">
        <v>27</v>
      </c>
      <c r="AA16" s="233" t="s">
        <v>338</v>
      </c>
      <c r="AB16" s="185" t="s">
        <v>306</v>
      </c>
    </row>
    <row r="17" spans="1:28" ht="15" x14ac:dyDescent="0.2">
      <c r="A17" s="259" t="s">
        <v>41</v>
      </c>
      <c r="B17" s="260"/>
      <c r="C17" s="260"/>
      <c r="D17" s="260"/>
      <c r="E17" s="260"/>
      <c r="F17" s="260"/>
      <c r="G17" s="260"/>
      <c r="H17" s="260"/>
      <c r="I17" s="260"/>
      <c r="J17" s="260"/>
      <c r="K17" s="260"/>
      <c r="L17" s="260"/>
      <c r="M17" s="260"/>
      <c r="N17" s="260"/>
      <c r="O17" s="260"/>
      <c r="P17" s="260"/>
      <c r="Q17" s="260"/>
      <c r="R17" s="260"/>
      <c r="S17" s="260"/>
      <c r="T17" s="260"/>
      <c r="U17" s="260"/>
      <c r="V17" s="260"/>
      <c r="W17" s="260"/>
      <c r="X17" s="260"/>
      <c r="Y17" s="260"/>
      <c r="Z17" s="260"/>
      <c r="AA17" s="260"/>
      <c r="AB17" s="260"/>
    </row>
    <row r="18" spans="1:28" ht="285" x14ac:dyDescent="0.2">
      <c r="A18" s="4">
        <v>4</v>
      </c>
      <c r="B18" s="5">
        <v>44312</v>
      </c>
      <c r="C18" s="21" t="s">
        <v>126</v>
      </c>
      <c r="D18" s="221" t="s">
        <v>127</v>
      </c>
      <c r="E18" s="6">
        <v>2</v>
      </c>
      <c r="F18" s="6">
        <v>3</v>
      </c>
      <c r="G18" s="4">
        <f>SUM(E18*F18)</f>
        <v>6</v>
      </c>
      <c r="H18" s="6">
        <f>VLOOKUP(D18,'Jul 25 SLC Summary'!B:F,5,FALSE)</f>
        <v>6</v>
      </c>
      <c r="I18" s="6">
        <f>G18-H18</f>
        <v>0</v>
      </c>
      <c r="J18" s="6">
        <f>IF(C18="open",G18,0)</f>
        <v>0</v>
      </c>
      <c r="K18" s="6">
        <f>IF(J18&gt;0,1,0)</f>
        <v>0</v>
      </c>
      <c r="L18" s="6">
        <f>IF(C18="being mitigated",G18,0)</f>
        <v>0</v>
      </c>
      <c r="M18" s="6">
        <f>IF(L18&gt;0,1,0)</f>
        <v>0</v>
      </c>
      <c r="N18" s="8" t="s">
        <v>128</v>
      </c>
      <c r="O18" s="8" t="s">
        <v>129</v>
      </c>
      <c r="P18" s="131">
        <f>E18</f>
        <v>2</v>
      </c>
      <c r="Q18" s="6">
        <v>2</v>
      </c>
      <c r="R18" s="11">
        <f>SUM(P18*Q18)</f>
        <v>4</v>
      </c>
      <c r="S18" s="6">
        <f>VLOOKUP(D18,'Jul 25 SLC Summary'!B:L,11,FALSE)</f>
        <v>4</v>
      </c>
      <c r="T18" s="6">
        <f>R18-S18</f>
        <v>0</v>
      </c>
      <c r="U18" s="7" t="s">
        <v>315</v>
      </c>
      <c r="V18" s="186" t="s">
        <v>316</v>
      </c>
      <c r="W18" s="185" t="s">
        <v>130</v>
      </c>
      <c r="X18" s="185" t="s">
        <v>96</v>
      </c>
      <c r="Y18" s="232" t="s">
        <v>41</v>
      </c>
      <c r="Z18" s="235" t="s">
        <v>27</v>
      </c>
      <c r="AA18" s="237" t="s">
        <v>320</v>
      </c>
      <c r="AB18" s="185" t="s">
        <v>307</v>
      </c>
    </row>
    <row r="19" spans="1:28" s="239" customFormat="1" ht="248.25" customHeight="1" x14ac:dyDescent="0.2">
      <c r="A19" s="4">
        <v>11</v>
      </c>
      <c r="B19" s="5">
        <v>44596</v>
      </c>
      <c r="C19" s="21" t="s">
        <v>131</v>
      </c>
      <c r="D19" s="221" t="s">
        <v>43</v>
      </c>
      <c r="E19" s="6">
        <v>3</v>
      </c>
      <c r="F19" s="6">
        <v>3</v>
      </c>
      <c r="G19" s="4">
        <f>SUM(E19*F19)</f>
        <v>9</v>
      </c>
      <c r="H19" s="6">
        <f>VLOOKUP(D19,'Jul 25 SLC Summary'!B:F,5,FALSE)</f>
        <v>9</v>
      </c>
      <c r="I19" s="6">
        <f>G19-H19</f>
        <v>0</v>
      </c>
      <c r="J19" s="6"/>
      <c r="K19" s="6"/>
      <c r="L19" s="6"/>
      <c r="M19" s="6"/>
      <c r="N19" s="7" t="s">
        <v>132</v>
      </c>
      <c r="O19" s="8" t="s">
        <v>133</v>
      </c>
      <c r="P19" s="131">
        <f>E19</f>
        <v>3</v>
      </c>
      <c r="Q19" s="6">
        <v>1</v>
      </c>
      <c r="R19" s="11">
        <f>SUM(P19*Q19)</f>
        <v>3</v>
      </c>
      <c r="S19" s="6">
        <f>VLOOKUP(D19,'Jul 25 SLC Summary'!B:L,11,FALSE)</f>
        <v>3</v>
      </c>
      <c r="T19" s="6">
        <f>R19-S19</f>
        <v>0</v>
      </c>
      <c r="U19" s="242" t="s">
        <v>339</v>
      </c>
      <c r="V19" s="8"/>
      <c r="W19" s="232" t="s">
        <v>134</v>
      </c>
      <c r="X19" s="232" t="s">
        <v>110</v>
      </c>
      <c r="Y19" s="232" t="s">
        <v>41</v>
      </c>
      <c r="Z19" s="235" t="s">
        <v>27</v>
      </c>
      <c r="AA19" s="130" t="s">
        <v>340</v>
      </c>
      <c r="AB19" s="185" t="s">
        <v>308</v>
      </c>
    </row>
    <row r="20" spans="1:28" ht="180" x14ac:dyDescent="0.2">
      <c r="A20" s="4">
        <v>15</v>
      </c>
      <c r="B20" s="5">
        <v>45225</v>
      </c>
      <c r="C20" s="21" t="s">
        <v>135</v>
      </c>
      <c r="D20" s="221" t="s">
        <v>44</v>
      </c>
      <c r="E20" s="6">
        <v>3</v>
      </c>
      <c r="F20" s="6">
        <v>3</v>
      </c>
      <c r="G20" s="12">
        <f>SUM(E20*F20)</f>
        <v>9</v>
      </c>
      <c r="H20" s="6">
        <f>VLOOKUP(D20,'Jul 25 SLC Summary'!B:F,5,FALSE)</f>
        <v>9</v>
      </c>
      <c r="I20" s="6">
        <f>G20-H20</f>
        <v>0</v>
      </c>
      <c r="J20" s="6">
        <f>IF(C20="open",G20,0)</f>
        <v>0</v>
      </c>
      <c r="K20" s="6">
        <f>IF(J20&gt;0,1,0)</f>
        <v>0</v>
      </c>
      <c r="L20" s="6">
        <f>IF(C20="being mitigated",G20,0)</f>
        <v>0</v>
      </c>
      <c r="M20" s="6">
        <f>IF(L20&gt;0,1,0)</f>
        <v>0</v>
      </c>
      <c r="N20" s="25"/>
      <c r="O20" s="25" t="s">
        <v>136</v>
      </c>
      <c r="P20" s="131">
        <f>E20</f>
        <v>3</v>
      </c>
      <c r="Q20" s="6">
        <v>2</v>
      </c>
      <c r="R20" s="11">
        <f>SUM(P20*Q20)</f>
        <v>6</v>
      </c>
      <c r="S20" s="6">
        <f>VLOOKUP(D20,'Jul 25 SLC Summary'!B:L,11,FALSE)</f>
        <v>6</v>
      </c>
      <c r="T20" s="6">
        <f>R20-S20</f>
        <v>0</v>
      </c>
      <c r="U20" s="130" t="s">
        <v>137</v>
      </c>
      <c r="V20" s="186" t="s">
        <v>319</v>
      </c>
      <c r="W20" s="232" t="s">
        <v>138</v>
      </c>
      <c r="X20" s="185" t="s">
        <v>96</v>
      </c>
      <c r="Y20" s="232" t="s">
        <v>41</v>
      </c>
      <c r="Z20" s="235" t="s">
        <v>27</v>
      </c>
      <c r="AA20" s="236" t="s">
        <v>105</v>
      </c>
      <c r="AB20" s="185" t="s">
        <v>309</v>
      </c>
    </row>
    <row r="21" spans="1:28" ht="15" x14ac:dyDescent="0.2">
      <c r="A21" s="259" t="s">
        <v>45</v>
      </c>
      <c r="B21" s="260"/>
      <c r="C21" s="260"/>
      <c r="D21" s="260"/>
      <c r="E21" s="260"/>
      <c r="F21" s="260"/>
      <c r="G21" s="260"/>
      <c r="H21" s="260"/>
      <c r="I21" s="260"/>
      <c r="J21" s="260"/>
      <c r="K21" s="260"/>
      <c r="L21" s="260"/>
      <c r="M21" s="260"/>
      <c r="N21" s="260"/>
      <c r="O21" s="260"/>
      <c r="P21" s="260"/>
      <c r="Q21" s="260"/>
      <c r="R21" s="260"/>
      <c r="S21" s="260"/>
      <c r="T21" s="260"/>
      <c r="U21" s="260"/>
      <c r="V21" s="260"/>
      <c r="W21" s="260"/>
      <c r="X21" s="260"/>
      <c r="Y21" s="260"/>
      <c r="Z21" s="260"/>
      <c r="AA21" s="260"/>
      <c r="AB21" s="268"/>
    </row>
    <row r="22" spans="1:28" s="239" customFormat="1" ht="195" x14ac:dyDescent="0.2">
      <c r="A22" s="4">
        <v>9</v>
      </c>
      <c r="B22" s="5">
        <v>44312</v>
      </c>
      <c r="C22" s="21" t="s">
        <v>139</v>
      </c>
      <c r="D22" s="221" t="s">
        <v>140</v>
      </c>
      <c r="E22" s="6">
        <v>4</v>
      </c>
      <c r="F22" s="6">
        <v>3</v>
      </c>
      <c r="G22" s="4">
        <f>SUM(E22*F22)</f>
        <v>12</v>
      </c>
      <c r="H22" s="6">
        <f>VLOOKUP(D22,'Jul 25 SLC Summary'!B:F,5,FALSE)</f>
        <v>12</v>
      </c>
      <c r="I22" s="6">
        <f>G22-H22</f>
        <v>0</v>
      </c>
      <c r="J22" s="6">
        <f>IF(C22="open",G22,0)</f>
        <v>0</v>
      </c>
      <c r="K22" s="6">
        <f>IF(J22&gt;0,1,0)</f>
        <v>0</v>
      </c>
      <c r="L22" s="6">
        <f>IF(C22="being mitigated",G22,0)</f>
        <v>0</v>
      </c>
      <c r="M22" s="6">
        <f>IF(L22&gt;0,1,0)</f>
        <v>0</v>
      </c>
      <c r="N22" s="8" t="s">
        <v>141</v>
      </c>
      <c r="O22" s="8" t="s">
        <v>142</v>
      </c>
      <c r="P22" s="131">
        <f>E22</f>
        <v>4</v>
      </c>
      <c r="Q22" s="6">
        <v>1</v>
      </c>
      <c r="R22" s="11">
        <f>SUM(P22*Q22)</f>
        <v>4</v>
      </c>
      <c r="S22" s="6">
        <f>VLOOKUP(D22,'Jul 25 SLC Summary'!B:L,11,FALSE)</f>
        <v>4</v>
      </c>
      <c r="T22" s="6">
        <f>R22-S22</f>
        <v>0</v>
      </c>
      <c r="U22" s="185" t="s">
        <v>143</v>
      </c>
      <c r="V22" s="186" t="s">
        <v>341</v>
      </c>
      <c r="W22" s="232" t="s">
        <v>144</v>
      </c>
      <c r="X22" s="232" t="s">
        <v>110</v>
      </c>
      <c r="Y22" s="232" t="s">
        <v>45</v>
      </c>
      <c r="Z22" s="235" t="s">
        <v>48</v>
      </c>
      <c r="AA22" s="234" t="s">
        <v>342</v>
      </c>
      <c r="AB22" s="186" t="s">
        <v>310</v>
      </c>
    </row>
    <row r="23" spans="1:28" ht="409.5" x14ac:dyDescent="0.2">
      <c r="A23" s="4">
        <v>12</v>
      </c>
      <c r="B23" s="5">
        <v>44312</v>
      </c>
      <c r="C23" s="21" t="s">
        <v>145</v>
      </c>
      <c r="D23" s="221" t="s">
        <v>146</v>
      </c>
      <c r="E23" s="6">
        <v>4</v>
      </c>
      <c r="F23" s="6">
        <v>2</v>
      </c>
      <c r="G23" s="4">
        <f>SUM(E23*F23)</f>
        <v>8</v>
      </c>
      <c r="H23" s="6">
        <f>VLOOKUP(D23,'Jul 25 SLC Summary'!B:F,5,FALSE)</f>
        <v>8</v>
      </c>
      <c r="I23" s="6">
        <f>G23-H23</f>
        <v>0</v>
      </c>
      <c r="J23" s="6">
        <f>IF(C23="open",G23,0)</f>
        <v>0</v>
      </c>
      <c r="K23" s="6">
        <f>IF(J23&gt;0,1,0)</f>
        <v>0</v>
      </c>
      <c r="L23" s="6">
        <f>IF(C23="being mitigated",G23,0)</f>
        <v>0</v>
      </c>
      <c r="M23" s="6">
        <f>IF(L23&gt;0,1,0)</f>
        <v>0</v>
      </c>
      <c r="N23" s="8" t="s">
        <v>147</v>
      </c>
      <c r="O23" s="186" t="s">
        <v>148</v>
      </c>
      <c r="P23" s="131">
        <v>4</v>
      </c>
      <c r="Q23" s="6">
        <v>1</v>
      </c>
      <c r="R23" s="11">
        <f>SUM(P23*Q23)</f>
        <v>4</v>
      </c>
      <c r="S23" s="6">
        <f>VLOOKUP(D23,'Jul 25 SLC Summary'!B:L,11,FALSE)</f>
        <v>12</v>
      </c>
      <c r="T23" s="6">
        <f>R23-S23</f>
        <v>-8</v>
      </c>
      <c r="U23" s="222" t="s">
        <v>149</v>
      </c>
      <c r="V23" s="186" t="s">
        <v>350</v>
      </c>
      <c r="W23" s="185" t="s">
        <v>150</v>
      </c>
      <c r="X23" s="232" t="s">
        <v>110</v>
      </c>
      <c r="Y23" s="232" t="s">
        <v>45</v>
      </c>
      <c r="Z23" s="235" t="s">
        <v>48</v>
      </c>
      <c r="AA23" s="234" t="s">
        <v>343</v>
      </c>
      <c r="AB23" s="233" t="s">
        <v>311</v>
      </c>
    </row>
    <row r="24" spans="1:28" ht="15" customHeight="1" x14ac:dyDescent="0.2">
      <c r="A24" s="270" t="s">
        <v>50</v>
      </c>
      <c r="B24" s="271"/>
      <c r="C24" s="271"/>
      <c r="D24" s="271"/>
      <c r="E24" s="271"/>
      <c r="F24" s="271"/>
      <c r="G24" s="271"/>
      <c r="H24" s="271"/>
      <c r="I24" s="271"/>
      <c r="J24" s="271"/>
      <c r="K24" s="271"/>
      <c r="L24" s="271"/>
      <c r="M24" s="271"/>
      <c r="N24" s="271"/>
      <c r="O24" s="271"/>
      <c r="P24" s="271"/>
      <c r="Q24" s="271"/>
      <c r="R24" s="271"/>
      <c r="S24" s="271"/>
      <c r="T24" s="271"/>
      <c r="U24" s="271"/>
      <c r="V24" s="271"/>
      <c r="W24" s="271"/>
      <c r="X24" s="271"/>
      <c r="Y24" s="271"/>
      <c r="Z24" s="271"/>
      <c r="AA24" s="271"/>
      <c r="AB24" s="272"/>
    </row>
    <row r="25" spans="1:28" ht="195" x14ac:dyDescent="0.2">
      <c r="A25" s="4">
        <v>10</v>
      </c>
      <c r="B25" s="5">
        <v>44312</v>
      </c>
      <c r="C25" s="21" t="s">
        <v>151</v>
      </c>
      <c r="D25" s="221" t="s">
        <v>51</v>
      </c>
      <c r="E25" s="6">
        <v>4</v>
      </c>
      <c r="F25" s="6">
        <v>4</v>
      </c>
      <c r="G25" s="4">
        <f>SUM(E25*F25)</f>
        <v>16</v>
      </c>
      <c r="H25" s="6">
        <f>VLOOKUP(D25,'Jul 25 SLC Summary'!B:F,5,FALSE)</f>
        <v>8</v>
      </c>
      <c r="I25" s="6">
        <f>G25-H25</f>
        <v>8</v>
      </c>
      <c r="J25" s="6">
        <f>IF(C25="open",G25,0)</f>
        <v>0</v>
      </c>
      <c r="K25" s="6">
        <f>IF(J25&gt;0,1,0)</f>
        <v>0</v>
      </c>
      <c r="L25" s="6">
        <f>IF(C25="being mitigated",G25,0)</f>
        <v>0</v>
      </c>
      <c r="M25" s="6">
        <f>IF(L25&gt;0,1,0)</f>
        <v>0</v>
      </c>
      <c r="N25" s="7" t="s">
        <v>152</v>
      </c>
      <c r="O25" s="186" t="s">
        <v>153</v>
      </c>
      <c r="P25" s="131">
        <f>E25</f>
        <v>4</v>
      </c>
      <c r="Q25" s="6">
        <v>2</v>
      </c>
      <c r="R25" s="11">
        <f>SUM(P25*Q25)</f>
        <v>8</v>
      </c>
      <c r="S25" s="6">
        <f>VLOOKUP(D25,'Jul 25 SLC Summary'!B:L,11,FALSE)</f>
        <v>16</v>
      </c>
      <c r="T25" s="6">
        <f>R25-S25</f>
        <v>-8</v>
      </c>
      <c r="U25" s="246" t="s">
        <v>351</v>
      </c>
      <c r="V25" s="8"/>
      <c r="W25" s="185" t="s">
        <v>154</v>
      </c>
      <c r="X25" s="185" t="s">
        <v>118</v>
      </c>
      <c r="Y25" s="232" t="s">
        <v>50</v>
      </c>
      <c r="Z25" s="235" t="s">
        <v>52</v>
      </c>
      <c r="AA25" s="233" t="s">
        <v>321</v>
      </c>
      <c r="AB25" s="185" t="s">
        <v>312</v>
      </c>
    </row>
    <row r="26" spans="1:28" ht="15" customHeight="1" x14ac:dyDescent="0.2">
      <c r="A26" s="257" t="s">
        <v>53</v>
      </c>
      <c r="B26" s="258"/>
      <c r="C26" s="258"/>
      <c r="D26" s="258"/>
      <c r="E26" s="258"/>
      <c r="F26" s="258"/>
      <c r="G26" s="258"/>
      <c r="H26" s="258"/>
      <c r="I26" s="258"/>
      <c r="J26" s="258"/>
      <c r="K26" s="258"/>
      <c r="L26" s="258"/>
      <c r="M26" s="258"/>
      <c r="N26" s="258"/>
      <c r="O26" s="258"/>
      <c r="P26" s="258"/>
      <c r="Q26" s="258"/>
      <c r="R26" s="258"/>
      <c r="S26" s="258"/>
      <c r="T26" s="258"/>
      <c r="U26" s="258"/>
      <c r="V26" s="258"/>
      <c r="W26" s="258"/>
      <c r="X26" s="258"/>
      <c r="Y26" s="258"/>
      <c r="Z26" s="258"/>
      <c r="AA26" s="258"/>
      <c r="AB26" s="269"/>
    </row>
    <row r="27" spans="1:28" s="239" customFormat="1" ht="270" x14ac:dyDescent="0.2">
      <c r="A27" s="4">
        <v>7</v>
      </c>
      <c r="B27" s="5">
        <v>44312</v>
      </c>
      <c r="C27" s="21" t="s">
        <v>91</v>
      </c>
      <c r="D27" s="221" t="s">
        <v>54</v>
      </c>
      <c r="E27" s="6">
        <v>3</v>
      </c>
      <c r="F27" s="6">
        <v>5</v>
      </c>
      <c r="G27" s="4">
        <f>SUM(E27*F27)</f>
        <v>15</v>
      </c>
      <c r="H27" s="6">
        <f>VLOOKUP(D27,'Jul 25 SLC Summary'!B:F,5,FALSE)</f>
        <v>15</v>
      </c>
      <c r="I27" s="6">
        <f>G27-H27</f>
        <v>0</v>
      </c>
      <c r="J27" s="6">
        <f>IF(C27="open",G27,0)</f>
        <v>0</v>
      </c>
      <c r="K27" s="6">
        <f>IF(J27&gt;0,1,0)</f>
        <v>0</v>
      </c>
      <c r="L27" s="6">
        <f>IF(C27="being mitigated",G27,0)</f>
        <v>0</v>
      </c>
      <c r="M27" s="6">
        <f>IF(L27&gt;0,1,0)</f>
        <v>0</v>
      </c>
      <c r="N27" s="8" t="s">
        <v>92</v>
      </c>
      <c r="O27" s="8" t="s">
        <v>155</v>
      </c>
      <c r="P27" s="131">
        <f>E27</f>
        <v>3</v>
      </c>
      <c r="Q27" s="6">
        <v>4</v>
      </c>
      <c r="R27" s="11">
        <f>SUM(P27*Q27)</f>
        <v>12</v>
      </c>
      <c r="S27" s="6">
        <f>VLOOKUP(D27,'Jul 25 SLC Summary'!B:L,11,FALSE)</f>
        <v>12</v>
      </c>
      <c r="T27" s="6">
        <f>R27-S27</f>
        <v>0</v>
      </c>
      <c r="U27" s="7" t="s">
        <v>344</v>
      </c>
      <c r="V27" s="186" t="s">
        <v>345</v>
      </c>
      <c r="W27" s="185" t="s">
        <v>95</v>
      </c>
      <c r="X27" s="185" t="s">
        <v>96</v>
      </c>
      <c r="Y27" s="232" t="s">
        <v>53</v>
      </c>
      <c r="Z27" s="235" t="s">
        <v>38</v>
      </c>
      <c r="AA27" s="233" t="s">
        <v>346</v>
      </c>
      <c r="AB27" s="186" t="s">
        <v>313</v>
      </c>
    </row>
    <row r="28" spans="1:28" ht="15" x14ac:dyDescent="0.2">
      <c r="A28" s="259" t="s">
        <v>55</v>
      </c>
      <c r="B28" s="260"/>
      <c r="C28" s="260"/>
      <c r="D28" s="260"/>
      <c r="E28" s="260"/>
      <c r="F28" s="260"/>
      <c r="G28" s="260"/>
      <c r="H28" s="260"/>
      <c r="I28" s="260"/>
      <c r="J28" s="260"/>
      <c r="K28" s="260"/>
      <c r="L28" s="260"/>
      <c r="M28" s="260"/>
      <c r="N28" s="260"/>
      <c r="O28" s="260"/>
      <c r="P28" s="260"/>
      <c r="Q28" s="260"/>
      <c r="R28" s="260"/>
      <c r="S28" s="260"/>
      <c r="T28" s="260"/>
      <c r="U28" s="260"/>
      <c r="V28" s="260"/>
      <c r="W28" s="260"/>
      <c r="X28" s="260"/>
      <c r="Y28" s="260"/>
      <c r="Z28" s="260"/>
      <c r="AA28" s="260"/>
      <c r="AB28" s="268"/>
    </row>
    <row r="29" spans="1:28" s="239" customFormat="1" ht="195" x14ac:dyDescent="0.2">
      <c r="A29" s="4">
        <v>14</v>
      </c>
      <c r="B29" s="5">
        <v>44950</v>
      </c>
      <c r="C29" s="21" t="s">
        <v>156</v>
      </c>
      <c r="D29" s="221" t="s">
        <v>56</v>
      </c>
      <c r="E29" s="6">
        <v>4</v>
      </c>
      <c r="F29" s="6">
        <v>3</v>
      </c>
      <c r="G29" s="12">
        <f>SUM(E29*F29)</f>
        <v>12</v>
      </c>
      <c r="H29" s="6">
        <f>VLOOKUP(D29,'Jul 25 SLC Summary'!B:F,5,FALSE)</f>
        <v>16</v>
      </c>
      <c r="I29" s="6">
        <f>G29-H29</f>
        <v>-4</v>
      </c>
      <c r="J29" s="6">
        <f>IF(C29="open",G29,0)</f>
        <v>0</v>
      </c>
      <c r="K29" s="6">
        <f>IF(J29&gt;0,1,0)</f>
        <v>0</v>
      </c>
      <c r="L29" s="6">
        <f>IF(C29="being mitigated",G29,0)</f>
        <v>0</v>
      </c>
      <c r="M29" s="6">
        <f>IF(L29&gt;0,1,0)</f>
        <v>0</v>
      </c>
      <c r="N29" s="25" t="s">
        <v>157</v>
      </c>
      <c r="O29" s="25" t="s">
        <v>158</v>
      </c>
      <c r="P29" s="131">
        <v>3</v>
      </c>
      <c r="Q29" s="6">
        <v>3</v>
      </c>
      <c r="R29" s="11">
        <f>SUM(P29*Q29)</f>
        <v>9</v>
      </c>
      <c r="S29" s="6">
        <f>VLOOKUP(D29,'Jul 25 SLC Summary'!B:L,11,FALSE)</f>
        <v>12</v>
      </c>
      <c r="T29" s="6">
        <f>R29-S29</f>
        <v>-3</v>
      </c>
      <c r="U29" s="25" t="s">
        <v>159</v>
      </c>
      <c r="V29" s="188" t="s">
        <v>347</v>
      </c>
      <c r="W29" s="185" t="s">
        <v>160</v>
      </c>
      <c r="X29" s="185" t="s">
        <v>118</v>
      </c>
      <c r="Y29" s="232" t="s">
        <v>55</v>
      </c>
      <c r="Z29" s="235" t="s">
        <v>48</v>
      </c>
      <c r="AA29" s="233" t="s">
        <v>348</v>
      </c>
      <c r="AB29" s="186" t="s">
        <v>314</v>
      </c>
    </row>
    <row r="30" spans="1:28" ht="15" x14ac:dyDescent="0.2">
      <c r="A30" s="10"/>
      <c r="B30" s="10"/>
      <c r="C30" s="10"/>
      <c r="D30" s="10"/>
      <c r="H30" s="1"/>
      <c r="I30" s="1"/>
      <c r="J30" s="10"/>
      <c r="K30" s="10"/>
      <c r="L30" s="10"/>
      <c r="M30" s="10"/>
      <c r="N30" s="10"/>
      <c r="O30" s="10"/>
      <c r="S30" s="1"/>
      <c r="T30" s="1"/>
      <c r="U30" s="31"/>
      <c r="V30" s="10"/>
    </row>
    <row r="31" spans="1:28" ht="15" x14ac:dyDescent="0.2">
      <c r="A31" s="10"/>
      <c r="B31" s="10"/>
      <c r="C31" s="10"/>
      <c r="D31" s="10"/>
      <c r="E31" s="9" t="s">
        <v>58</v>
      </c>
      <c r="F31" s="117" t="s">
        <v>59</v>
      </c>
      <c r="G31" s="118" t="s">
        <v>60</v>
      </c>
      <c r="H31" s="1"/>
      <c r="I31" s="1"/>
      <c r="J31" s="10"/>
      <c r="K31" s="10"/>
      <c r="L31" s="10"/>
      <c r="M31" s="10"/>
      <c r="N31" s="10"/>
      <c r="O31" s="10"/>
      <c r="P31" s="9" t="s">
        <v>58</v>
      </c>
      <c r="Q31" s="117" t="s">
        <v>59</v>
      </c>
      <c r="R31" s="118" t="s">
        <v>60</v>
      </c>
      <c r="S31" s="1"/>
      <c r="T31" s="1"/>
      <c r="U31" s="31"/>
      <c r="V31" s="10"/>
    </row>
    <row r="32" spans="1:28" ht="15" x14ac:dyDescent="0.2">
      <c r="A32" s="10"/>
      <c r="B32" s="10"/>
      <c r="C32" s="10"/>
      <c r="D32" s="10"/>
      <c r="E32" s="1"/>
      <c r="F32" s="119" t="s">
        <v>62</v>
      </c>
      <c r="G32" s="120" t="s">
        <v>63</v>
      </c>
      <c r="H32" s="1"/>
      <c r="I32" s="1"/>
      <c r="J32" s="10"/>
      <c r="K32" s="10"/>
      <c r="L32" s="10"/>
      <c r="M32" s="10"/>
      <c r="N32" s="10"/>
      <c r="O32" s="10"/>
      <c r="P32" s="1"/>
      <c r="Q32" s="119" t="s">
        <v>62</v>
      </c>
      <c r="R32" s="120" t="s">
        <v>63</v>
      </c>
      <c r="S32" s="1"/>
      <c r="T32" s="1"/>
      <c r="U32" s="1"/>
      <c r="V32" s="10"/>
    </row>
    <row r="33" spans="1:22" ht="15" x14ac:dyDescent="0.2">
      <c r="A33" s="10"/>
      <c r="B33" s="10"/>
      <c r="D33" s="10"/>
      <c r="E33" s="1"/>
      <c r="F33" s="119" t="s">
        <v>65</v>
      </c>
      <c r="G33" s="121" t="s">
        <v>66</v>
      </c>
      <c r="H33" s="1"/>
      <c r="I33" s="1"/>
      <c r="J33" s="10"/>
      <c r="K33" s="10"/>
      <c r="L33" s="10"/>
      <c r="M33" s="10"/>
      <c r="N33" s="10"/>
      <c r="O33" s="10"/>
      <c r="P33" s="1"/>
      <c r="Q33" s="119" t="s">
        <v>65</v>
      </c>
      <c r="R33" s="121" t="s">
        <v>66</v>
      </c>
      <c r="S33" s="1"/>
      <c r="T33" s="1"/>
      <c r="U33" s="31"/>
      <c r="V33" s="10"/>
    </row>
    <row r="34" spans="1:22" ht="15.75" x14ac:dyDescent="0.25">
      <c r="C34" s="10"/>
      <c r="E34" s="223"/>
      <c r="F34" s="122" t="s">
        <v>68</v>
      </c>
      <c r="G34" s="123" t="s">
        <v>69</v>
      </c>
      <c r="P34" s="223"/>
      <c r="Q34" s="122" t="s">
        <v>68</v>
      </c>
      <c r="R34" s="123" t="s">
        <v>69</v>
      </c>
      <c r="U34" s="31"/>
    </row>
    <row r="35" spans="1:22" ht="15" x14ac:dyDescent="0.2">
      <c r="C35" s="10"/>
      <c r="U35" s="31"/>
    </row>
    <row r="9175" ht="85.5" customHeight="1" x14ac:dyDescent="0.2"/>
  </sheetData>
  <autoFilter ref="A5:Y32" xr:uid="{117738B2-0C05-48E1-AA39-D3911E65FA40}"/>
  <sortState xmlns:xlrd2="http://schemas.microsoft.com/office/spreadsheetml/2017/richdata2" ref="A6:Y29">
    <sortCondition ref="Y6:Y29"/>
  </sortState>
  <mergeCells count="16">
    <mergeCell ref="A28:AB28"/>
    <mergeCell ref="A26:AB26"/>
    <mergeCell ref="A24:AB24"/>
    <mergeCell ref="A21:AB21"/>
    <mergeCell ref="A17:AB17"/>
    <mergeCell ref="A6:AB6"/>
    <mergeCell ref="A8:AB8"/>
    <mergeCell ref="A13:AB13"/>
    <mergeCell ref="A15:AB15"/>
    <mergeCell ref="V1:W1"/>
    <mergeCell ref="A1:D3"/>
    <mergeCell ref="P1:R1"/>
    <mergeCell ref="P3:R3"/>
    <mergeCell ref="F1:I1"/>
    <mergeCell ref="F3:I3"/>
    <mergeCell ref="F2:I2"/>
  </mergeCells>
  <conditionalFormatting sqref="G7 R7 G9:G12 R9:R12 G14 R14 G16 R16 G18:G20 R18:R20 G22:G23 R22:R23 G25 R25 G27 R27 G29 R29">
    <cfRule type="cellIs" dxfId="71" priority="1" operator="between">
      <formula>20</formula>
      <formula>25</formula>
    </cfRule>
    <cfRule type="cellIs" dxfId="70" priority="8" operator="between">
      <formula>10</formula>
      <formula>19</formula>
    </cfRule>
    <cfRule type="cellIs" dxfId="69" priority="9" operator="between">
      <formula>4</formula>
      <formula>9</formula>
    </cfRule>
    <cfRule type="cellIs" dxfId="68" priority="10" operator="between">
      <formula>1</formula>
      <formula>3</formula>
    </cfRule>
  </conditionalFormatting>
  <dataValidations count="1">
    <dataValidation type="list" allowBlank="1" showInputMessage="1" showErrorMessage="1" sqref="D32" xr:uid="{57F1294E-891B-44D4-80F5-A2A0959EC5B3}">
      <formula1>#REF!</formula1>
    </dataValidation>
  </dataValidations>
  <printOptions horizontalCentered="1"/>
  <pageMargins left="0.31496062992125984" right="0.31496062992125984" top="0.35433070866141736" bottom="0.55118110236220474" header="0.31496062992125984" footer="0.31496062992125984"/>
  <pageSetup paperSize="8" scale="36" fitToHeight="3" orientation="landscape" r:id="rId1"/>
  <headerFooter>
    <oddFooter>&amp;R&amp;Z&amp;F</oddFooter>
  </headerFooter>
  <drawing r:id="rId2"/>
  <extLst>
    <ext xmlns:x14="http://schemas.microsoft.com/office/spreadsheetml/2009/9/main" uri="{78C0D931-6437-407d-A8EE-F0AAD7539E65}">
      <x14:conditionalFormattings>
        <x14:conditionalFormatting xmlns:xm="http://schemas.microsoft.com/office/excel/2006/main">
          <x14:cfRule type="iconSet" priority="11" id="{537E9DDC-4B93-4127-B1D0-73E3CCC444A0}">
            <x14:iconSet iconSet="3Arrows" custom="1">
              <x14:cfvo type="percent">
                <xm:f>0</xm:f>
              </x14:cfvo>
              <x14:cfvo type="num">
                <xm:f>0</xm:f>
              </x14:cfvo>
              <x14:cfvo type="num" gte="0">
                <xm:f>0</xm:f>
              </x14:cfvo>
              <x14:cfIcon iconSet="3Arrows" iconId="2"/>
              <x14:cfIcon iconSet="3Arrows" iconId="1"/>
              <x14:cfIcon iconSet="3Arrows" iconId="0"/>
            </x14:iconSet>
          </x14:cfRule>
          <xm:sqref>I29 I27 I25 I22:I23 I18:I20 I9:I12 I7 I16 I14</xm:sqref>
        </x14:conditionalFormatting>
        <x14:conditionalFormatting xmlns:xm="http://schemas.microsoft.com/office/excel/2006/main">
          <x14:cfRule type="iconSet" priority="2" id="{3C4A8F46-E95A-4107-803E-89DED0FDC5FB}">
            <x14:iconSet iconSet="3Arrows" custom="1">
              <x14:cfvo type="percent">
                <xm:f>0</xm:f>
              </x14:cfvo>
              <x14:cfvo type="num">
                <xm:f>0</xm:f>
              </x14:cfvo>
              <x14:cfvo type="num" gte="0">
                <xm:f>0</xm:f>
              </x14:cfvo>
              <x14:cfIcon iconSet="3Arrows" iconId="2"/>
              <x14:cfIcon iconSet="3Arrows" iconId="1"/>
              <x14:cfIcon iconSet="3Arrows" iconId="0"/>
            </x14:iconSet>
          </x14:cfRule>
          <xm:sqref>T27 T29</xm:sqref>
        </x14:conditionalFormatting>
        <x14:conditionalFormatting xmlns:xm="http://schemas.microsoft.com/office/excel/2006/main">
          <x14:cfRule type="iconSet" priority="7" id="{5097167C-46AD-4857-8205-D292B06F2DD4}">
            <x14:iconSet iconSet="3Arrows" custom="1">
              <x14:cfvo type="percent">
                <xm:f>0</xm:f>
              </x14:cfvo>
              <x14:cfvo type="num">
                <xm:f>0</xm:f>
              </x14:cfvo>
              <x14:cfvo type="num" gte="0">
                <xm:f>0</xm:f>
              </x14:cfvo>
              <x14:cfIcon iconSet="3Arrows" iconId="2"/>
              <x14:cfIcon iconSet="3Arrows" iconId="1"/>
              <x14:cfIcon iconSet="3Arrows" iconId="0"/>
            </x14:iconSet>
          </x14:cfRule>
          <xm:sqref>T11:U11</xm:sqref>
        </x14:conditionalFormatting>
        <x14:conditionalFormatting xmlns:xm="http://schemas.microsoft.com/office/excel/2006/main">
          <x14:cfRule type="iconSet" priority="12" id="{6A348A4B-439C-4E22-8366-2BA438B1AE4C}">
            <x14:iconSet iconSet="3Arrows" custom="1">
              <x14:cfvo type="percent">
                <xm:f>0</xm:f>
              </x14:cfvo>
              <x14:cfvo type="num">
                <xm:f>0</xm:f>
              </x14:cfvo>
              <x14:cfvo type="num" gte="0">
                <xm:f>0</xm:f>
              </x14:cfvo>
              <x14:cfIcon iconSet="3Arrows" iconId="2"/>
              <x14:cfIcon iconSet="3Arrows" iconId="1"/>
              <x14:cfIcon iconSet="3Arrows" iconId="0"/>
            </x14:iconSet>
          </x14:cfRule>
          <xm:sqref>T25:U25 T7:U7 T9:T10 T12 T22:U23 T18:U20 T16:U16 T14:U14</xm:sqref>
        </x14:conditionalFormatting>
        <x14:conditionalFormatting xmlns:xm="http://schemas.microsoft.com/office/excel/2006/main">
          <x14:cfRule type="iconSet" priority="4" id="{3BCFF276-24B3-4452-BA58-698A33816C16}">
            <x14:iconSet iconSet="3Arrows" custom="1">
              <x14:cfvo type="percent">
                <xm:f>0</xm:f>
              </x14:cfvo>
              <x14:cfvo type="num">
                <xm:f>0</xm:f>
              </x14:cfvo>
              <x14:cfvo type="num" gte="0">
                <xm:f>0</xm:f>
              </x14:cfvo>
              <x14:cfIcon iconSet="3Arrows" iconId="2"/>
              <x14:cfIcon iconSet="3Arrows" iconId="1"/>
              <x14:cfIcon iconSet="3Arrows" iconId="0"/>
            </x14:iconSet>
          </x14:cfRule>
          <xm:sqref>U9</xm:sqref>
        </x14:conditionalFormatting>
        <x14:conditionalFormatting xmlns:xm="http://schemas.microsoft.com/office/excel/2006/main">
          <x14:cfRule type="iconSet" priority="6" id="{53A7C1A2-3A9C-405B-B364-416559F89FF9}">
            <x14:iconSet iconSet="3Arrows" custom="1">
              <x14:cfvo type="percent">
                <xm:f>0</xm:f>
              </x14:cfvo>
              <x14:cfvo type="num">
                <xm:f>0</xm:f>
              </x14:cfvo>
              <x14:cfvo type="num" gte="0">
                <xm:f>0</xm:f>
              </x14:cfvo>
              <x14:cfIcon iconSet="3Arrows" iconId="2"/>
              <x14:cfIcon iconSet="3Arrows" iconId="1"/>
              <x14:cfIcon iconSet="3Arrows" iconId="0"/>
            </x14:iconSet>
          </x14:cfRule>
          <xm:sqref>U10</xm:sqref>
        </x14:conditionalFormatting>
        <x14:conditionalFormatting xmlns:xm="http://schemas.microsoft.com/office/excel/2006/main">
          <x14:cfRule type="iconSet" priority="5" id="{90941DA5-0145-4731-8EDF-C7D8BDF3C66B}">
            <x14:iconSet iconSet="3Arrows" custom="1">
              <x14:cfvo type="percent">
                <xm:f>0</xm:f>
              </x14:cfvo>
              <x14:cfvo type="num">
                <xm:f>0</xm:f>
              </x14:cfvo>
              <x14:cfvo type="num" gte="0">
                <xm:f>0</xm:f>
              </x14:cfvo>
              <x14:cfIcon iconSet="3Arrows" iconId="2"/>
              <x14:cfIcon iconSet="3Arrows" iconId="1"/>
              <x14:cfIcon iconSet="3Arrows" iconId="0"/>
            </x14:iconSet>
          </x14:cfRule>
          <xm:sqref>U12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5B4FF8C7-8D0E-4065-947B-A60E2EC10E72}">
          <x14:formula1>
            <xm:f>'SLC Board Risk Appetite'!$A$23:$A$28</xm:f>
          </x14:formula1>
          <xm:sqref>Z7 Z9:Z12 Z14 Z16 Z18:Z20 Z22:Z23 Z25 Z27 Z29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B4D05-C146-4FA5-A409-8BFE814F3106}">
  <dimension ref="A1:I34"/>
  <sheetViews>
    <sheetView zoomScale="88" workbookViewId="0">
      <selection sqref="A1:XFD1048576"/>
    </sheetView>
  </sheetViews>
  <sheetFormatPr defaultColWidth="9" defaultRowHeight="15" x14ac:dyDescent="0.25"/>
  <cols>
    <col min="1" max="1" width="23.5" style="27" customWidth="1"/>
    <col min="2" max="2" width="33.875" style="27" customWidth="1"/>
    <col min="3" max="3" width="55.375" style="27" customWidth="1"/>
    <col min="4" max="4" width="24.375" style="27" customWidth="1"/>
    <col min="5" max="5" width="22.875" style="27" customWidth="1"/>
    <col min="6" max="6" width="13" style="27" customWidth="1"/>
    <col min="7" max="7" width="10.375" style="27" customWidth="1"/>
    <col min="8" max="8" width="16.75" style="27" customWidth="1"/>
    <col min="9" max="9" width="5.5" style="114" bestFit="1" customWidth="1"/>
    <col min="10" max="16384" width="9" style="27"/>
  </cols>
  <sheetData>
    <row r="1" spans="1:9" x14ac:dyDescent="0.25">
      <c r="A1" s="138" t="s">
        <v>161</v>
      </c>
      <c r="B1" s="139" t="s">
        <v>162</v>
      </c>
      <c r="C1" s="224">
        <f>'SLC Summary'!H1</f>
        <v>45965</v>
      </c>
      <c r="D1" s="223"/>
      <c r="E1" s="28">
        <f>+'SLC Strategic Risk Register'!V1</f>
        <v>0</v>
      </c>
      <c r="F1" s="223"/>
      <c r="G1" s="223"/>
      <c r="H1" s="128" t="s">
        <v>163</v>
      </c>
      <c r="I1" s="128" t="s">
        <v>164</v>
      </c>
    </row>
    <row r="2" spans="1:9" x14ac:dyDescent="0.25">
      <c r="A2" s="138" t="s">
        <v>165</v>
      </c>
      <c r="B2" s="139" t="s">
        <v>2</v>
      </c>
      <c r="C2" s="224">
        <f>'SLC Summary'!H2</f>
        <v>45965</v>
      </c>
      <c r="D2" s="223"/>
      <c r="E2" s="28" t="s">
        <v>166</v>
      </c>
      <c r="F2" s="223"/>
      <c r="G2" s="223"/>
      <c r="H2" s="129" t="s">
        <v>167</v>
      </c>
      <c r="I2" s="129">
        <f t="shared" ref="I2:I7" si="0">COUNTIF(B$6:B$19,H2)</f>
        <v>0</v>
      </c>
    </row>
    <row r="3" spans="1:9" x14ac:dyDescent="0.25">
      <c r="A3"/>
      <c r="B3" s="140" t="s">
        <v>168</v>
      </c>
      <c r="C3" s="224">
        <f>'SLC Summary'!H3</f>
        <v>46049</v>
      </c>
      <c r="D3" s="223"/>
      <c r="E3" s="223"/>
      <c r="F3" s="223"/>
      <c r="G3" s="223"/>
      <c r="H3" s="129" t="s">
        <v>38</v>
      </c>
      <c r="I3" s="129">
        <f t="shared" si="0"/>
        <v>2</v>
      </c>
    </row>
    <row r="4" spans="1:9" x14ac:dyDescent="0.25">
      <c r="A4" s="223"/>
      <c r="B4" s="223"/>
      <c r="C4" s="223"/>
      <c r="D4" s="223"/>
      <c r="E4" s="223"/>
      <c r="F4" s="223"/>
      <c r="G4" s="223"/>
      <c r="H4" s="129" t="s">
        <v>27</v>
      </c>
      <c r="I4" s="129">
        <f t="shared" si="0"/>
        <v>5</v>
      </c>
    </row>
    <row r="5" spans="1:9" x14ac:dyDescent="0.25">
      <c r="A5" s="2" t="s">
        <v>88</v>
      </c>
      <c r="B5" s="2" t="s">
        <v>169</v>
      </c>
      <c r="C5" s="2" t="s">
        <v>87</v>
      </c>
      <c r="D5" s="157" t="s">
        <v>170</v>
      </c>
      <c r="E5" s="2" t="s">
        <v>171</v>
      </c>
      <c r="F5" s="223"/>
      <c r="G5"/>
      <c r="H5" s="129" t="s">
        <v>172</v>
      </c>
      <c r="I5" s="129">
        <f t="shared" si="0"/>
        <v>0</v>
      </c>
    </row>
    <row r="6" spans="1:9" ht="38.25" x14ac:dyDescent="0.25">
      <c r="A6" s="136" t="s">
        <v>55</v>
      </c>
      <c r="B6" s="136" t="s">
        <v>48</v>
      </c>
      <c r="C6" s="134" t="s">
        <v>173</v>
      </c>
      <c r="D6" s="158">
        <f>'SLC Strategic Risk Register'!R29</f>
        <v>9</v>
      </c>
      <c r="E6" s="164">
        <v>14</v>
      </c>
      <c r="F6" s="223"/>
      <c r="G6"/>
      <c r="H6" s="155" t="s">
        <v>48</v>
      </c>
      <c r="I6" s="155">
        <f t="shared" si="0"/>
        <v>5</v>
      </c>
    </row>
    <row r="7" spans="1:9" ht="38.25" x14ac:dyDescent="0.25">
      <c r="A7" s="137" t="s">
        <v>45</v>
      </c>
      <c r="B7" s="136" t="s">
        <v>48</v>
      </c>
      <c r="C7" s="134" t="s">
        <v>174</v>
      </c>
      <c r="D7" s="158">
        <f>AVERAGE('SLC Strategic Risk Register'!R22:R23)</f>
        <v>4</v>
      </c>
      <c r="E7" s="164" t="s">
        <v>175</v>
      </c>
      <c r="F7" s="223"/>
      <c r="G7"/>
      <c r="H7" s="129" t="s">
        <v>52</v>
      </c>
      <c r="I7" s="129">
        <f t="shared" si="0"/>
        <v>1</v>
      </c>
    </row>
    <row r="8" spans="1:9" x14ac:dyDescent="0.25">
      <c r="A8" s="136" t="s">
        <v>41</v>
      </c>
      <c r="B8" s="136" t="s">
        <v>27</v>
      </c>
      <c r="C8" s="134" t="s">
        <v>176</v>
      </c>
      <c r="D8" s="158">
        <f>AVERAGE('SLC Strategic Risk Register'!R16,'SLC Strategic Risk Register'!R18,'SLC Strategic Risk Register'!R19)</f>
        <v>5.666666666666667</v>
      </c>
      <c r="E8" s="164" t="s">
        <v>177</v>
      </c>
      <c r="F8" s="223"/>
      <c r="G8"/>
      <c r="H8" s="156"/>
      <c r="I8" s="156"/>
    </row>
    <row r="9" spans="1:9" ht="38.25" x14ac:dyDescent="0.25">
      <c r="A9" s="136" t="s">
        <v>53</v>
      </c>
      <c r="B9" s="136" t="s">
        <v>38</v>
      </c>
      <c r="C9" s="134" t="s">
        <v>178</v>
      </c>
      <c r="D9" s="158">
        <f>AVERAGE('SLC Strategic Risk Register'!R27)</f>
        <v>12</v>
      </c>
      <c r="E9" s="164">
        <v>7</v>
      </c>
      <c r="F9" s="223"/>
      <c r="G9"/>
      <c r="H9" s="156"/>
      <c r="I9" s="156"/>
    </row>
    <row r="10" spans="1:9" ht="25.5" x14ac:dyDescent="0.25">
      <c r="A10" s="136" t="s">
        <v>30</v>
      </c>
      <c r="B10" s="136" t="s">
        <v>27</v>
      </c>
      <c r="C10" s="134" t="s">
        <v>179</v>
      </c>
      <c r="D10" s="158">
        <f>AVERAGE('SLC Strategic Risk Register'!R9:R12)</f>
        <v>13</v>
      </c>
      <c r="E10" s="164" t="s">
        <v>180</v>
      </c>
      <c r="F10" s="223"/>
      <c r="G10"/>
      <c r="H10" s="156"/>
      <c r="I10" s="156"/>
    </row>
    <row r="11" spans="1:9" ht="25.5" x14ac:dyDescent="0.25">
      <c r="A11" s="136" t="s">
        <v>181</v>
      </c>
      <c r="B11" s="136" t="s">
        <v>48</v>
      </c>
      <c r="C11" s="134" t="s">
        <v>182</v>
      </c>
      <c r="D11" s="159" t="s">
        <v>183</v>
      </c>
      <c r="E11" s="164" t="s">
        <v>184</v>
      </c>
      <c r="F11" s="223"/>
      <c r="G11"/>
      <c r="H11" s="156"/>
      <c r="I11" s="156"/>
    </row>
    <row r="12" spans="1:9" ht="25.5" x14ac:dyDescent="0.25">
      <c r="A12" s="136" t="s">
        <v>50</v>
      </c>
      <c r="B12" s="136" t="s">
        <v>52</v>
      </c>
      <c r="C12" s="134" t="s">
        <v>182</v>
      </c>
      <c r="D12" s="158">
        <f>'SLC Strategic Risk Register'!R25</f>
        <v>8</v>
      </c>
      <c r="E12" s="164">
        <v>10</v>
      </c>
      <c r="F12" s="223"/>
      <c r="G12"/>
      <c r="H12" s="156"/>
      <c r="I12" s="156"/>
    </row>
    <row r="13" spans="1:9" ht="25.5" x14ac:dyDescent="0.25">
      <c r="A13" s="136" t="s">
        <v>185</v>
      </c>
      <c r="B13" s="136" t="s">
        <v>48</v>
      </c>
      <c r="C13" s="134" t="s">
        <v>186</v>
      </c>
      <c r="D13" s="133" t="s">
        <v>183</v>
      </c>
      <c r="E13" s="164" t="s">
        <v>184</v>
      </c>
      <c r="F13" s="223"/>
      <c r="G13"/>
      <c r="H13" s="156"/>
      <c r="I13" s="156"/>
    </row>
    <row r="14" spans="1:9" ht="25.5" x14ac:dyDescent="0.25">
      <c r="A14" s="136" t="s">
        <v>26</v>
      </c>
      <c r="B14" s="136" t="s">
        <v>27</v>
      </c>
      <c r="C14" s="134" t="s">
        <v>187</v>
      </c>
      <c r="D14" s="158">
        <f>'SLC Strategic Risk Register'!R7</f>
        <v>3</v>
      </c>
      <c r="E14" s="164">
        <v>8</v>
      </c>
      <c r="F14" s="223"/>
      <c r="G14"/>
      <c r="H14" s="156"/>
      <c r="I14" s="156"/>
    </row>
    <row r="15" spans="1:9" ht="76.5" x14ac:dyDescent="0.25">
      <c r="A15" s="136" t="s">
        <v>188</v>
      </c>
      <c r="B15" s="136" t="s">
        <v>27</v>
      </c>
      <c r="C15" s="134" t="s">
        <v>189</v>
      </c>
      <c r="D15" s="133" t="s">
        <v>183</v>
      </c>
      <c r="E15" s="164" t="s">
        <v>184</v>
      </c>
      <c r="F15" s="223"/>
      <c r="G15"/>
      <c r="H15" s="156"/>
      <c r="I15" s="156"/>
    </row>
    <row r="16" spans="1:9" ht="51" x14ac:dyDescent="0.25">
      <c r="A16" s="136" t="s">
        <v>190</v>
      </c>
      <c r="B16" s="136" t="s">
        <v>48</v>
      </c>
      <c r="C16" s="134" t="s">
        <v>191</v>
      </c>
      <c r="D16" s="159" t="s">
        <v>183</v>
      </c>
      <c r="E16" s="164" t="s">
        <v>184</v>
      </c>
      <c r="F16" s="223"/>
      <c r="G16"/>
      <c r="H16" s="156"/>
      <c r="I16" s="156"/>
    </row>
    <row r="17" spans="1:9" ht="25.5" x14ac:dyDescent="0.25">
      <c r="A17" s="136" t="s">
        <v>192</v>
      </c>
      <c r="B17" s="136" t="s">
        <v>27</v>
      </c>
      <c r="C17" s="134" t="s">
        <v>193</v>
      </c>
      <c r="D17" s="133" t="s">
        <v>183</v>
      </c>
      <c r="E17" s="165" t="s">
        <v>184</v>
      </c>
      <c r="F17" s="223"/>
      <c r="G17"/>
      <c r="H17" s="156"/>
      <c r="I17" s="156"/>
    </row>
    <row r="18" spans="1:9" ht="63.75" x14ac:dyDescent="0.25">
      <c r="A18" s="136" t="s">
        <v>36</v>
      </c>
      <c r="B18" s="136" t="s">
        <v>38</v>
      </c>
      <c r="C18" s="134" t="s">
        <v>194</v>
      </c>
      <c r="D18" s="132">
        <f>'SLC Strategic Risk Register'!R14</f>
        <v>6</v>
      </c>
      <c r="E18" s="164">
        <v>13</v>
      </c>
      <c r="F18" s="223"/>
      <c r="G18"/>
      <c r="H18" s="156"/>
      <c r="I18" s="156"/>
    </row>
    <row r="19" spans="1:9" x14ac:dyDescent="0.25">
      <c r="A19" s="223"/>
      <c r="B19" s="223"/>
      <c r="C19" s="223"/>
      <c r="D19" s="223"/>
      <c r="E19" s="223"/>
      <c r="F19"/>
      <c r="G19"/>
      <c r="H19"/>
      <c r="I19"/>
    </row>
    <row r="20" spans="1:9" x14ac:dyDescent="0.25">
      <c r="A20" s="223"/>
      <c r="B20" s="223"/>
      <c r="C20" s="223"/>
      <c r="D20" s="1"/>
      <c r="E20" s="1"/>
      <c r="F20" s="223"/>
      <c r="G20" s="223"/>
      <c r="H20" s="223"/>
      <c r="I20" s="225"/>
    </row>
    <row r="21" spans="1:9" x14ac:dyDescent="0.25">
      <c r="A21" s="223"/>
      <c r="B21" s="223"/>
      <c r="C21" s="223"/>
      <c r="D21" s="223"/>
      <c r="E21" s="223"/>
      <c r="F21" s="223"/>
      <c r="G21" s="223"/>
      <c r="H21" s="223"/>
      <c r="I21" s="225"/>
    </row>
    <row r="22" spans="1:9" x14ac:dyDescent="0.25">
      <c r="A22" s="128" t="s">
        <v>163</v>
      </c>
      <c r="B22" s="128" t="s">
        <v>195</v>
      </c>
      <c r="C22" s="162"/>
      <c r="D22" s="223"/>
      <c r="E22" s="223"/>
      <c r="F22" s="223"/>
      <c r="G22" s="223"/>
      <c r="H22" s="223"/>
      <c r="I22" s="225"/>
    </row>
    <row r="23" spans="1:9" ht="25.5" x14ac:dyDescent="0.25">
      <c r="A23" s="135" t="s">
        <v>167</v>
      </c>
      <c r="B23" s="135" t="s">
        <v>196</v>
      </c>
      <c r="C23" s="163"/>
      <c r="D23" s="223"/>
      <c r="E23" s="223"/>
      <c r="F23" s="223"/>
      <c r="G23" s="223"/>
      <c r="H23" s="223"/>
      <c r="I23" s="225"/>
    </row>
    <row r="24" spans="1:9" ht="25.5" x14ac:dyDescent="0.25">
      <c r="A24" s="135" t="s">
        <v>38</v>
      </c>
      <c r="B24" s="135" t="s">
        <v>197</v>
      </c>
      <c r="C24" s="163"/>
      <c r="D24" s="223"/>
      <c r="E24" s="223"/>
      <c r="F24" s="223"/>
      <c r="G24" s="223"/>
      <c r="H24" s="223"/>
      <c r="I24" s="225"/>
    </row>
    <row r="25" spans="1:9" ht="25.5" x14ac:dyDescent="0.25">
      <c r="A25" s="135" t="s">
        <v>27</v>
      </c>
      <c r="B25" s="135" t="s">
        <v>198</v>
      </c>
      <c r="C25" s="163"/>
      <c r="D25" s="223"/>
      <c r="E25" s="223"/>
      <c r="F25" s="223"/>
      <c r="G25" s="223"/>
      <c r="H25" s="223"/>
      <c r="I25" s="225"/>
    </row>
    <row r="26" spans="1:9" ht="38.25" x14ac:dyDescent="0.25">
      <c r="A26" s="135" t="s">
        <v>172</v>
      </c>
      <c r="B26" s="135" t="s">
        <v>199</v>
      </c>
      <c r="C26" s="163"/>
      <c r="D26" s="223"/>
      <c r="E26" s="223"/>
      <c r="F26" s="223"/>
      <c r="G26" s="223"/>
      <c r="H26" s="223"/>
      <c r="I26" s="225"/>
    </row>
    <row r="27" spans="1:9" ht="51" x14ac:dyDescent="0.25">
      <c r="A27" s="135" t="s">
        <v>48</v>
      </c>
      <c r="B27" s="135" t="s">
        <v>200</v>
      </c>
      <c r="C27" s="163"/>
      <c r="D27" s="223"/>
      <c r="E27" s="223"/>
      <c r="F27" s="223"/>
      <c r="G27" s="223"/>
      <c r="H27" s="223"/>
      <c r="I27" s="225"/>
    </row>
    <row r="28" spans="1:9" ht="38.25" x14ac:dyDescent="0.25">
      <c r="A28" s="135" t="s">
        <v>52</v>
      </c>
      <c r="B28" s="135" t="s">
        <v>201</v>
      </c>
      <c r="C28" s="163"/>
      <c r="D28" s="223"/>
      <c r="E28" s="223"/>
      <c r="F28" s="223"/>
      <c r="G28" s="223"/>
      <c r="H28" s="223"/>
      <c r="I28" s="225"/>
    </row>
    <row r="30" spans="1:9" x14ac:dyDescent="0.25">
      <c r="A30" s="128" t="s">
        <v>58</v>
      </c>
      <c r="B30" s="128"/>
      <c r="C30" s="223"/>
      <c r="D30" s="223"/>
      <c r="E30" s="223"/>
      <c r="F30" s="223"/>
      <c r="G30" s="223"/>
      <c r="H30" s="223"/>
      <c r="I30" s="225"/>
    </row>
    <row r="31" spans="1:9" x14ac:dyDescent="0.25">
      <c r="A31" s="117" t="s">
        <v>59</v>
      </c>
      <c r="B31" s="118" t="s">
        <v>60</v>
      </c>
      <c r="C31" s="223"/>
      <c r="D31" s="223"/>
      <c r="E31" s="223"/>
      <c r="F31" s="223"/>
      <c r="G31" s="223"/>
      <c r="H31" s="223"/>
      <c r="I31" s="225"/>
    </row>
    <row r="32" spans="1:9" x14ac:dyDescent="0.25">
      <c r="A32" s="119" t="s">
        <v>62</v>
      </c>
      <c r="B32" s="120" t="s">
        <v>63</v>
      </c>
      <c r="C32" s="223"/>
      <c r="D32" s="223"/>
      <c r="E32" s="223"/>
      <c r="F32" s="223"/>
      <c r="G32" s="223"/>
      <c r="H32" s="223"/>
      <c r="I32" s="225"/>
    </row>
    <row r="33" spans="1:2" x14ac:dyDescent="0.25">
      <c r="A33" s="119" t="s">
        <v>65</v>
      </c>
      <c r="B33" s="121" t="s">
        <v>66</v>
      </c>
    </row>
    <row r="34" spans="1:2" x14ac:dyDescent="0.25">
      <c r="A34" s="122" t="s">
        <v>68</v>
      </c>
      <c r="B34" s="123" t="s">
        <v>69</v>
      </c>
    </row>
  </sheetData>
  <sortState xmlns:xlrd2="http://schemas.microsoft.com/office/spreadsheetml/2017/richdata2" ref="A6:E19">
    <sortCondition ref="A6:A19"/>
  </sortState>
  <conditionalFormatting sqref="D6:D18">
    <cfRule type="cellIs" dxfId="67" priority="1" operator="between">
      <formula>20</formula>
      <formula>25</formula>
    </cfRule>
    <cfRule type="cellIs" dxfId="66" priority="2" operator="between">
      <formula>10</formula>
      <formula>19</formula>
    </cfRule>
    <cfRule type="cellIs" dxfId="65" priority="3" operator="between">
      <formula>4</formula>
      <formula>9</formula>
    </cfRule>
    <cfRule type="cellIs" dxfId="64" priority="4" operator="between">
      <formula>1</formula>
      <formula>3</formula>
    </cfRule>
  </conditionalFormatting>
  <dataValidations count="1">
    <dataValidation type="list" allowBlank="1" showInputMessage="1" showErrorMessage="1" sqref="B6:B18" xr:uid="{EC13C388-79D8-434F-B572-3FE1085A30F5}">
      <formula1>$A$23:$A$28</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E7EF8-352D-4C72-8AD7-3C2AB0500DAD}">
  <sheetPr>
    <pageSetUpPr fitToPage="1"/>
  </sheetPr>
  <dimension ref="A1:R45"/>
  <sheetViews>
    <sheetView showGridLines="0" zoomScale="85" zoomScaleNormal="85" zoomScaleSheetLayoutView="40" workbookViewId="0">
      <selection sqref="A1:XFD1048576"/>
    </sheetView>
  </sheetViews>
  <sheetFormatPr defaultColWidth="8" defaultRowHeight="15" x14ac:dyDescent="0.25"/>
  <cols>
    <col min="1" max="1" width="29.625" style="43" customWidth="1"/>
    <col min="2" max="2" width="3.75" style="43" bestFit="1" customWidth="1"/>
    <col min="3" max="3" width="16.625" style="43" customWidth="1"/>
    <col min="4" max="4" width="24.25" style="43" customWidth="1"/>
    <col min="5" max="7" width="16.625" style="43" customWidth="1"/>
    <col min="8" max="8" width="0.75" style="43" customWidth="1"/>
    <col min="9" max="9" width="3.125" style="43" customWidth="1"/>
    <col min="10" max="10" width="28.75" style="43" customWidth="1"/>
    <col min="11" max="11" width="16.25" style="43" bestFit="1" customWidth="1"/>
    <col min="12" max="12" width="52" style="43" customWidth="1"/>
    <col min="13" max="13" width="28" style="43" customWidth="1"/>
    <col min="14" max="14" width="31" style="43" customWidth="1"/>
    <col min="15" max="15" width="12.125" style="43" bestFit="1" customWidth="1"/>
    <col min="16" max="235" width="8" style="43"/>
    <col min="236" max="236" width="3.75" style="43" bestFit="1" customWidth="1"/>
    <col min="237" max="237" width="14.75" style="43" customWidth="1"/>
    <col min="238" max="238" width="3.375" style="43" customWidth="1"/>
    <col min="239" max="243" width="18.125" style="43" customWidth="1"/>
    <col min="244" max="491" width="8" style="43"/>
    <col min="492" max="492" width="3.75" style="43" bestFit="1" customWidth="1"/>
    <col min="493" max="493" width="14.75" style="43" customWidth="1"/>
    <col min="494" max="494" width="3.375" style="43" customWidth="1"/>
    <col min="495" max="499" width="18.125" style="43" customWidth="1"/>
    <col min="500" max="747" width="8" style="43"/>
    <col min="748" max="748" width="3.75" style="43" bestFit="1" customWidth="1"/>
    <col min="749" max="749" width="14.75" style="43" customWidth="1"/>
    <col min="750" max="750" width="3.375" style="43" customWidth="1"/>
    <col min="751" max="755" width="18.125" style="43" customWidth="1"/>
    <col min="756" max="1003" width="8" style="43"/>
    <col min="1004" max="1004" width="3.75" style="43" bestFit="1" customWidth="1"/>
    <col min="1005" max="1005" width="14.75" style="43" customWidth="1"/>
    <col min="1006" max="1006" width="3.375" style="43" customWidth="1"/>
    <col min="1007" max="1011" width="18.125" style="43" customWidth="1"/>
    <col min="1012" max="1259" width="8" style="43"/>
    <col min="1260" max="1260" width="3.75" style="43" bestFit="1" customWidth="1"/>
    <col min="1261" max="1261" width="14.75" style="43" customWidth="1"/>
    <col min="1262" max="1262" width="3.375" style="43" customWidth="1"/>
    <col min="1263" max="1267" width="18.125" style="43" customWidth="1"/>
    <col min="1268" max="1515" width="8" style="43"/>
    <col min="1516" max="1516" width="3.75" style="43" bestFit="1" customWidth="1"/>
    <col min="1517" max="1517" width="14.75" style="43" customWidth="1"/>
    <col min="1518" max="1518" width="3.375" style="43" customWidth="1"/>
    <col min="1519" max="1523" width="18.125" style="43" customWidth="1"/>
    <col min="1524" max="1771" width="8" style="43"/>
    <col min="1772" max="1772" width="3.75" style="43" bestFit="1" customWidth="1"/>
    <col min="1773" max="1773" width="14.75" style="43" customWidth="1"/>
    <col min="1774" max="1774" width="3.375" style="43" customWidth="1"/>
    <col min="1775" max="1779" width="18.125" style="43" customWidth="1"/>
    <col min="1780" max="2027" width="8" style="43"/>
    <col min="2028" max="2028" width="3.75" style="43" bestFit="1" customWidth="1"/>
    <col min="2029" max="2029" width="14.75" style="43" customWidth="1"/>
    <col min="2030" max="2030" width="3.375" style="43" customWidth="1"/>
    <col min="2031" max="2035" width="18.125" style="43" customWidth="1"/>
    <col min="2036" max="2283" width="8" style="43"/>
    <col min="2284" max="2284" width="3.75" style="43" bestFit="1" customWidth="1"/>
    <col min="2285" max="2285" width="14.75" style="43" customWidth="1"/>
    <col min="2286" max="2286" width="3.375" style="43" customWidth="1"/>
    <col min="2287" max="2291" width="18.125" style="43" customWidth="1"/>
    <col min="2292" max="2539" width="8" style="43"/>
    <col min="2540" max="2540" width="3.75" style="43" bestFit="1" customWidth="1"/>
    <col min="2541" max="2541" width="14.75" style="43" customWidth="1"/>
    <col min="2542" max="2542" width="3.375" style="43" customWidth="1"/>
    <col min="2543" max="2547" width="18.125" style="43" customWidth="1"/>
    <col min="2548" max="2795" width="8" style="43"/>
    <col min="2796" max="2796" width="3.75" style="43" bestFit="1" customWidth="1"/>
    <col min="2797" max="2797" width="14.75" style="43" customWidth="1"/>
    <col min="2798" max="2798" width="3.375" style="43" customWidth="1"/>
    <col min="2799" max="2803" width="18.125" style="43" customWidth="1"/>
    <col min="2804" max="3051" width="8" style="43"/>
    <col min="3052" max="3052" width="3.75" style="43" bestFit="1" customWidth="1"/>
    <col min="3053" max="3053" width="14.75" style="43" customWidth="1"/>
    <col min="3054" max="3054" width="3.375" style="43" customWidth="1"/>
    <col min="3055" max="3059" width="18.125" style="43" customWidth="1"/>
    <col min="3060" max="3307" width="8" style="43"/>
    <col min="3308" max="3308" width="3.75" style="43" bestFit="1" customWidth="1"/>
    <col min="3309" max="3309" width="14.75" style="43" customWidth="1"/>
    <col min="3310" max="3310" width="3.375" style="43" customWidth="1"/>
    <col min="3311" max="3315" width="18.125" style="43" customWidth="1"/>
    <col min="3316" max="3563" width="8" style="43"/>
    <col min="3564" max="3564" width="3.75" style="43" bestFit="1" customWidth="1"/>
    <col min="3565" max="3565" width="14.75" style="43" customWidth="1"/>
    <col min="3566" max="3566" width="3.375" style="43" customWidth="1"/>
    <col min="3567" max="3571" width="18.125" style="43" customWidth="1"/>
    <col min="3572" max="3819" width="8" style="43"/>
    <col min="3820" max="3820" width="3.75" style="43" bestFit="1" customWidth="1"/>
    <col min="3821" max="3821" width="14.75" style="43" customWidth="1"/>
    <col min="3822" max="3822" width="3.375" style="43" customWidth="1"/>
    <col min="3823" max="3827" width="18.125" style="43" customWidth="1"/>
    <col min="3828" max="4075" width="8" style="43"/>
    <col min="4076" max="4076" width="3.75" style="43" bestFit="1" customWidth="1"/>
    <col min="4077" max="4077" width="14.75" style="43" customWidth="1"/>
    <col min="4078" max="4078" width="3.375" style="43" customWidth="1"/>
    <col min="4079" max="4083" width="18.125" style="43" customWidth="1"/>
    <col min="4084" max="4331" width="8" style="43"/>
    <col min="4332" max="4332" width="3.75" style="43" bestFit="1" customWidth="1"/>
    <col min="4333" max="4333" width="14.75" style="43" customWidth="1"/>
    <col min="4334" max="4334" width="3.375" style="43" customWidth="1"/>
    <col min="4335" max="4339" width="18.125" style="43" customWidth="1"/>
    <col min="4340" max="4587" width="8" style="43"/>
    <col min="4588" max="4588" width="3.75" style="43" bestFit="1" customWidth="1"/>
    <col min="4589" max="4589" width="14.75" style="43" customWidth="1"/>
    <col min="4590" max="4590" width="3.375" style="43" customWidth="1"/>
    <col min="4591" max="4595" width="18.125" style="43" customWidth="1"/>
    <col min="4596" max="4843" width="8" style="43"/>
    <col min="4844" max="4844" width="3.75" style="43" bestFit="1" customWidth="1"/>
    <col min="4845" max="4845" width="14.75" style="43" customWidth="1"/>
    <col min="4846" max="4846" width="3.375" style="43" customWidth="1"/>
    <col min="4847" max="4851" width="18.125" style="43" customWidth="1"/>
    <col min="4852" max="5099" width="8" style="43"/>
    <col min="5100" max="5100" width="3.75" style="43" bestFit="1" customWidth="1"/>
    <col min="5101" max="5101" width="14.75" style="43" customWidth="1"/>
    <col min="5102" max="5102" width="3.375" style="43" customWidth="1"/>
    <col min="5103" max="5107" width="18.125" style="43" customWidth="1"/>
    <col min="5108" max="5355" width="8" style="43"/>
    <col min="5356" max="5356" width="3.75" style="43" bestFit="1" customWidth="1"/>
    <col min="5357" max="5357" width="14.75" style="43" customWidth="1"/>
    <col min="5358" max="5358" width="3.375" style="43" customWidth="1"/>
    <col min="5359" max="5363" width="18.125" style="43" customWidth="1"/>
    <col min="5364" max="5611" width="8" style="43"/>
    <col min="5612" max="5612" width="3.75" style="43" bestFit="1" customWidth="1"/>
    <col min="5613" max="5613" width="14.75" style="43" customWidth="1"/>
    <col min="5614" max="5614" width="3.375" style="43" customWidth="1"/>
    <col min="5615" max="5619" width="18.125" style="43" customWidth="1"/>
    <col min="5620" max="5867" width="8" style="43"/>
    <col min="5868" max="5868" width="3.75" style="43" bestFit="1" customWidth="1"/>
    <col min="5869" max="5869" width="14.75" style="43" customWidth="1"/>
    <col min="5870" max="5870" width="3.375" style="43" customWidth="1"/>
    <col min="5871" max="5875" width="18.125" style="43" customWidth="1"/>
    <col min="5876" max="6123" width="8" style="43"/>
    <col min="6124" max="6124" width="3.75" style="43" bestFit="1" customWidth="1"/>
    <col min="6125" max="6125" width="14.75" style="43" customWidth="1"/>
    <col min="6126" max="6126" width="3.375" style="43" customWidth="1"/>
    <col min="6127" max="6131" width="18.125" style="43" customWidth="1"/>
    <col min="6132" max="6379" width="8" style="43"/>
    <col min="6380" max="6380" width="3.75" style="43" bestFit="1" customWidth="1"/>
    <col min="6381" max="6381" width="14.75" style="43" customWidth="1"/>
    <col min="6382" max="6382" width="3.375" style="43" customWidth="1"/>
    <col min="6383" max="6387" width="18.125" style="43" customWidth="1"/>
    <col min="6388" max="6635" width="8" style="43"/>
    <col min="6636" max="6636" width="3.75" style="43" bestFit="1" customWidth="1"/>
    <col min="6637" max="6637" width="14.75" style="43" customWidth="1"/>
    <col min="6638" max="6638" width="3.375" style="43" customWidth="1"/>
    <col min="6639" max="6643" width="18.125" style="43" customWidth="1"/>
    <col min="6644" max="6891" width="8" style="43"/>
    <col min="6892" max="6892" width="3.75" style="43" bestFit="1" customWidth="1"/>
    <col min="6893" max="6893" width="14.75" style="43" customWidth="1"/>
    <col min="6894" max="6894" width="3.375" style="43" customWidth="1"/>
    <col min="6895" max="6899" width="18.125" style="43" customWidth="1"/>
    <col min="6900" max="7147" width="8" style="43"/>
    <col min="7148" max="7148" width="3.75" style="43" bestFit="1" customWidth="1"/>
    <col min="7149" max="7149" width="14.75" style="43" customWidth="1"/>
    <col min="7150" max="7150" width="3.375" style="43" customWidth="1"/>
    <col min="7151" max="7155" width="18.125" style="43" customWidth="1"/>
    <col min="7156" max="7403" width="8" style="43"/>
    <col min="7404" max="7404" width="3.75" style="43" bestFit="1" customWidth="1"/>
    <col min="7405" max="7405" width="14.75" style="43" customWidth="1"/>
    <col min="7406" max="7406" width="3.375" style="43" customWidth="1"/>
    <col min="7407" max="7411" width="18.125" style="43" customWidth="1"/>
    <col min="7412" max="7659" width="8" style="43"/>
    <col min="7660" max="7660" width="3.75" style="43" bestFit="1" customWidth="1"/>
    <col min="7661" max="7661" width="14.75" style="43" customWidth="1"/>
    <col min="7662" max="7662" width="3.375" style="43" customWidth="1"/>
    <col min="7663" max="7667" width="18.125" style="43" customWidth="1"/>
    <col min="7668" max="7915" width="8" style="43"/>
    <col min="7916" max="7916" width="3.75" style="43" bestFit="1" customWidth="1"/>
    <col min="7917" max="7917" width="14.75" style="43" customWidth="1"/>
    <col min="7918" max="7918" width="3.375" style="43" customWidth="1"/>
    <col min="7919" max="7923" width="18.125" style="43" customWidth="1"/>
    <col min="7924" max="8171" width="8" style="43"/>
    <col min="8172" max="8172" width="3.75" style="43" bestFit="1" customWidth="1"/>
    <col min="8173" max="8173" width="14.75" style="43" customWidth="1"/>
    <col min="8174" max="8174" width="3.375" style="43" customWidth="1"/>
    <col min="8175" max="8179" width="18.125" style="43" customWidth="1"/>
    <col min="8180" max="8427" width="8" style="43"/>
    <col min="8428" max="8428" width="3.75" style="43" bestFit="1" customWidth="1"/>
    <col min="8429" max="8429" width="14.75" style="43" customWidth="1"/>
    <col min="8430" max="8430" width="3.375" style="43" customWidth="1"/>
    <col min="8431" max="8435" width="18.125" style="43" customWidth="1"/>
    <col min="8436" max="8683" width="8" style="43"/>
    <col min="8684" max="8684" width="3.75" style="43" bestFit="1" customWidth="1"/>
    <col min="8685" max="8685" width="14.75" style="43" customWidth="1"/>
    <col min="8686" max="8686" width="3.375" style="43" customWidth="1"/>
    <col min="8687" max="8691" width="18.125" style="43" customWidth="1"/>
    <col min="8692" max="8939" width="8" style="43"/>
    <col min="8940" max="8940" width="3.75" style="43" bestFit="1" customWidth="1"/>
    <col min="8941" max="8941" width="14.75" style="43" customWidth="1"/>
    <col min="8942" max="8942" width="3.375" style="43" customWidth="1"/>
    <col min="8943" max="8947" width="18.125" style="43" customWidth="1"/>
    <col min="8948" max="9195" width="8" style="43"/>
    <col min="9196" max="9196" width="3.75" style="43" bestFit="1" customWidth="1"/>
    <col min="9197" max="9197" width="14.75" style="43" customWidth="1"/>
    <col min="9198" max="9198" width="3.375" style="43" customWidth="1"/>
    <col min="9199" max="9203" width="18.125" style="43" customWidth="1"/>
    <col min="9204" max="9451" width="8" style="43"/>
    <col min="9452" max="9452" width="3.75" style="43" bestFit="1" customWidth="1"/>
    <col min="9453" max="9453" width="14.75" style="43" customWidth="1"/>
    <col min="9454" max="9454" width="3.375" style="43" customWidth="1"/>
    <col min="9455" max="9459" width="18.125" style="43" customWidth="1"/>
    <col min="9460" max="9707" width="8" style="43"/>
    <col min="9708" max="9708" width="3.75" style="43" bestFit="1" customWidth="1"/>
    <col min="9709" max="9709" width="14.75" style="43" customWidth="1"/>
    <col min="9710" max="9710" width="3.375" style="43" customWidth="1"/>
    <col min="9711" max="9715" width="18.125" style="43" customWidth="1"/>
    <col min="9716" max="9963" width="8" style="43"/>
    <col min="9964" max="9964" width="3.75" style="43" bestFit="1" customWidth="1"/>
    <col min="9965" max="9965" width="14.75" style="43" customWidth="1"/>
    <col min="9966" max="9966" width="3.375" style="43" customWidth="1"/>
    <col min="9967" max="9971" width="18.125" style="43" customWidth="1"/>
    <col min="9972" max="10219" width="8" style="43"/>
    <col min="10220" max="10220" width="3.75" style="43" bestFit="1" customWidth="1"/>
    <col min="10221" max="10221" width="14.75" style="43" customWidth="1"/>
    <col min="10222" max="10222" width="3.375" style="43" customWidth="1"/>
    <col min="10223" max="10227" width="18.125" style="43" customWidth="1"/>
    <col min="10228" max="10475" width="8" style="43"/>
    <col min="10476" max="10476" width="3.75" style="43" bestFit="1" customWidth="1"/>
    <col min="10477" max="10477" width="14.75" style="43" customWidth="1"/>
    <col min="10478" max="10478" width="3.375" style="43" customWidth="1"/>
    <col min="10479" max="10483" width="18.125" style="43" customWidth="1"/>
    <col min="10484" max="10731" width="8" style="43"/>
    <col min="10732" max="10732" width="3.75" style="43" bestFit="1" customWidth="1"/>
    <col min="10733" max="10733" width="14.75" style="43" customWidth="1"/>
    <col min="10734" max="10734" width="3.375" style="43" customWidth="1"/>
    <col min="10735" max="10739" width="18.125" style="43" customWidth="1"/>
    <col min="10740" max="10987" width="8" style="43"/>
    <col min="10988" max="10988" width="3.75" style="43" bestFit="1" customWidth="1"/>
    <col min="10989" max="10989" width="14.75" style="43" customWidth="1"/>
    <col min="10990" max="10990" width="3.375" style="43" customWidth="1"/>
    <col min="10991" max="10995" width="18.125" style="43" customWidth="1"/>
    <col min="10996" max="11243" width="8" style="43"/>
    <col min="11244" max="11244" width="3.75" style="43" bestFit="1" customWidth="1"/>
    <col min="11245" max="11245" width="14.75" style="43" customWidth="1"/>
    <col min="11246" max="11246" width="3.375" style="43" customWidth="1"/>
    <col min="11247" max="11251" width="18.125" style="43" customWidth="1"/>
    <col min="11252" max="11499" width="8" style="43"/>
    <col min="11500" max="11500" width="3.75" style="43" bestFit="1" customWidth="1"/>
    <col min="11501" max="11501" width="14.75" style="43" customWidth="1"/>
    <col min="11502" max="11502" width="3.375" style="43" customWidth="1"/>
    <col min="11503" max="11507" width="18.125" style="43" customWidth="1"/>
    <col min="11508" max="11755" width="8" style="43"/>
    <col min="11756" max="11756" width="3.75" style="43" bestFit="1" customWidth="1"/>
    <col min="11757" max="11757" width="14.75" style="43" customWidth="1"/>
    <col min="11758" max="11758" width="3.375" style="43" customWidth="1"/>
    <col min="11759" max="11763" width="18.125" style="43" customWidth="1"/>
    <col min="11764" max="12011" width="8" style="43"/>
    <col min="12012" max="12012" width="3.75" style="43" bestFit="1" customWidth="1"/>
    <col min="12013" max="12013" width="14.75" style="43" customWidth="1"/>
    <col min="12014" max="12014" width="3.375" style="43" customWidth="1"/>
    <col min="12015" max="12019" width="18.125" style="43" customWidth="1"/>
    <col min="12020" max="12267" width="8" style="43"/>
    <col min="12268" max="12268" width="3.75" style="43" bestFit="1" customWidth="1"/>
    <col min="12269" max="12269" width="14.75" style="43" customWidth="1"/>
    <col min="12270" max="12270" width="3.375" style="43" customWidth="1"/>
    <col min="12271" max="12275" width="18.125" style="43" customWidth="1"/>
    <col min="12276" max="12523" width="8" style="43"/>
    <col min="12524" max="12524" width="3.75" style="43" bestFit="1" customWidth="1"/>
    <col min="12525" max="12525" width="14.75" style="43" customWidth="1"/>
    <col min="12526" max="12526" width="3.375" style="43" customWidth="1"/>
    <col min="12527" max="12531" width="18.125" style="43" customWidth="1"/>
    <col min="12532" max="12779" width="8" style="43"/>
    <col min="12780" max="12780" width="3.75" style="43" bestFit="1" customWidth="1"/>
    <col min="12781" max="12781" width="14.75" style="43" customWidth="1"/>
    <col min="12782" max="12782" width="3.375" style="43" customWidth="1"/>
    <col min="12783" max="12787" width="18.125" style="43" customWidth="1"/>
    <col min="12788" max="13035" width="8" style="43"/>
    <col min="13036" max="13036" width="3.75" style="43" bestFit="1" customWidth="1"/>
    <col min="13037" max="13037" width="14.75" style="43" customWidth="1"/>
    <col min="13038" max="13038" width="3.375" style="43" customWidth="1"/>
    <col min="13039" max="13043" width="18.125" style="43" customWidth="1"/>
    <col min="13044" max="13291" width="8" style="43"/>
    <col min="13292" max="13292" width="3.75" style="43" bestFit="1" customWidth="1"/>
    <col min="13293" max="13293" width="14.75" style="43" customWidth="1"/>
    <col min="13294" max="13294" width="3.375" style="43" customWidth="1"/>
    <col min="13295" max="13299" width="18.125" style="43" customWidth="1"/>
    <col min="13300" max="13547" width="8" style="43"/>
    <col min="13548" max="13548" width="3.75" style="43" bestFit="1" customWidth="1"/>
    <col min="13549" max="13549" width="14.75" style="43" customWidth="1"/>
    <col min="13550" max="13550" width="3.375" style="43" customWidth="1"/>
    <col min="13551" max="13555" width="18.125" style="43" customWidth="1"/>
    <col min="13556" max="13803" width="8" style="43"/>
    <col min="13804" max="13804" width="3.75" style="43" bestFit="1" customWidth="1"/>
    <col min="13805" max="13805" width="14.75" style="43" customWidth="1"/>
    <col min="13806" max="13806" width="3.375" style="43" customWidth="1"/>
    <col min="13807" max="13811" width="18.125" style="43" customWidth="1"/>
    <col min="13812" max="14059" width="8" style="43"/>
    <col min="14060" max="14060" width="3.75" style="43" bestFit="1" customWidth="1"/>
    <col min="14061" max="14061" width="14.75" style="43" customWidth="1"/>
    <col min="14062" max="14062" width="3.375" style="43" customWidth="1"/>
    <col min="14063" max="14067" width="18.125" style="43" customWidth="1"/>
    <col min="14068" max="14315" width="8" style="43"/>
    <col min="14316" max="14316" width="3.75" style="43" bestFit="1" customWidth="1"/>
    <col min="14317" max="14317" width="14.75" style="43" customWidth="1"/>
    <col min="14318" max="14318" width="3.375" style="43" customWidth="1"/>
    <col min="14319" max="14323" width="18.125" style="43" customWidth="1"/>
    <col min="14324" max="14571" width="8" style="43"/>
    <col min="14572" max="14572" width="3.75" style="43" bestFit="1" customWidth="1"/>
    <col min="14573" max="14573" width="14.75" style="43" customWidth="1"/>
    <col min="14574" max="14574" width="3.375" style="43" customWidth="1"/>
    <col min="14575" max="14579" width="18.125" style="43" customWidth="1"/>
    <col min="14580" max="14827" width="8" style="43"/>
    <col min="14828" max="14828" width="3.75" style="43" bestFit="1" customWidth="1"/>
    <col min="14829" max="14829" width="14.75" style="43" customWidth="1"/>
    <col min="14830" max="14830" width="3.375" style="43" customWidth="1"/>
    <col min="14831" max="14835" width="18.125" style="43" customWidth="1"/>
    <col min="14836" max="15083" width="8" style="43"/>
    <col min="15084" max="15084" width="3.75" style="43" bestFit="1" customWidth="1"/>
    <col min="15085" max="15085" width="14.75" style="43" customWidth="1"/>
    <col min="15086" max="15086" width="3.375" style="43" customWidth="1"/>
    <col min="15087" max="15091" width="18.125" style="43" customWidth="1"/>
    <col min="15092" max="15339" width="8" style="43"/>
    <col min="15340" max="15340" width="3.75" style="43" bestFit="1" customWidth="1"/>
    <col min="15341" max="15341" width="14.75" style="43" customWidth="1"/>
    <col min="15342" max="15342" width="3.375" style="43" customWidth="1"/>
    <col min="15343" max="15347" width="18.125" style="43" customWidth="1"/>
    <col min="15348" max="15595" width="8" style="43"/>
    <col min="15596" max="15596" width="3.75" style="43" bestFit="1" customWidth="1"/>
    <col min="15597" max="15597" width="14.75" style="43" customWidth="1"/>
    <col min="15598" max="15598" width="3.375" style="43" customWidth="1"/>
    <col min="15599" max="15603" width="18.125" style="43" customWidth="1"/>
    <col min="15604" max="15851" width="8" style="43"/>
    <col min="15852" max="15852" width="3.75" style="43" bestFit="1" customWidth="1"/>
    <col min="15853" max="15853" width="14.75" style="43" customWidth="1"/>
    <col min="15854" max="15854" width="3.375" style="43" customWidth="1"/>
    <col min="15855" max="15859" width="18.125" style="43" customWidth="1"/>
    <col min="15860" max="16107" width="8" style="43"/>
    <col min="16108" max="16108" width="3.75" style="43" bestFit="1" customWidth="1"/>
    <col min="16109" max="16109" width="14.75" style="43" customWidth="1"/>
    <col min="16110" max="16110" width="3.375" style="43" customWidth="1"/>
    <col min="16111" max="16115" width="18.125" style="43" customWidth="1"/>
    <col min="16116" max="16384" width="8" style="43"/>
  </cols>
  <sheetData>
    <row r="1" spans="1:18" s="35" customFormat="1" ht="21" x14ac:dyDescent="0.25">
      <c r="A1" s="113" t="s">
        <v>202</v>
      </c>
      <c r="B1" s="32"/>
      <c r="C1" s="33"/>
      <c r="D1" s="34"/>
      <c r="G1" s="34"/>
      <c r="H1" s="34"/>
      <c r="I1" s="36"/>
      <c r="J1" s="37"/>
      <c r="K1" s="292"/>
      <c r="L1" s="292"/>
      <c r="M1" s="38"/>
      <c r="N1" s="39"/>
      <c r="O1" s="39"/>
      <c r="P1" s="37"/>
      <c r="Q1" s="40"/>
      <c r="R1" s="41"/>
    </row>
    <row r="2" spans="1:18" ht="18" customHeight="1" x14ac:dyDescent="0.5">
      <c r="A2" s="273"/>
      <c r="B2" s="274"/>
      <c r="C2" s="274"/>
      <c r="D2" s="274"/>
      <c r="E2" s="274"/>
      <c r="F2" s="274"/>
      <c r="G2" s="274"/>
      <c r="H2" s="274"/>
      <c r="I2" s="274"/>
      <c r="J2" s="42"/>
      <c r="K2" s="42"/>
    </row>
    <row r="3" spans="1:18" ht="36" customHeight="1" thickBot="1" x14ac:dyDescent="0.4">
      <c r="A3" s="44" t="s">
        <v>203</v>
      </c>
      <c r="B3" s="45"/>
      <c r="C3" s="275" t="s">
        <v>204</v>
      </c>
      <c r="D3" s="275"/>
      <c r="E3" s="275"/>
      <c r="F3" s="275"/>
      <c r="G3" s="275"/>
      <c r="H3" s="46"/>
      <c r="J3" s="276" t="s">
        <v>205</v>
      </c>
      <c r="K3" s="277"/>
      <c r="L3" s="277"/>
      <c r="M3" s="278"/>
    </row>
    <row r="4" spans="1:18" ht="4.5" customHeight="1" thickTop="1" thickBot="1" x14ac:dyDescent="0.3">
      <c r="A4" s="47"/>
      <c r="B4" s="48"/>
      <c r="C4" s="48"/>
      <c r="D4" s="48"/>
      <c r="E4" s="49"/>
      <c r="F4" s="50"/>
      <c r="G4" s="51"/>
      <c r="H4" s="52"/>
      <c r="J4" s="279"/>
      <c r="K4" s="280"/>
      <c r="L4" s="280"/>
      <c r="M4" s="281"/>
    </row>
    <row r="5" spans="1:18" ht="90" customHeight="1" thickTop="1" thickBot="1" x14ac:dyDescent="0.3">
      <c r="A5" s="53" t="s">
        <v>206</v>
      </c>
      <c r="B5" s="54">
        <v>5</v>
      </c>
      <c r="C5" s="55">
        <v>5</v>
      </c>
      <c r="D5" s="56">
        <v>10</v>
      </c>
      <c r="E5" s="57">
        <v>15</v>
      </c>
      <c r="F5" s="58">
        <v>20</v>
      </c>
      <c r="G5" s="59">
        <v>25</v>
      </c>
      <c r="H5" s="60"/>
      <c r="J5" s="61" t="s">
        <v>207</v>
      </c>
      <c r="K5" s="62" t="s">
        <v>208</v>
      </c>
      <c r="L5" s="282" t="s">
        <v>209</v>
      </c>
      <c r="M5" s="283"/>
    </row>
    <row r="6" spans="1:18" ht="57" customHeight="1" thickTop="1" thickBot="1" x14ac:dyDescent="0.3">
      <c r="A6" s="63" t="s">
        <v>210</v>
      </c>
      <c r="B6" s="64">
        <v>4</v>
      </c>
      <c r="C6" s="65">
        <v>4</v>
      </c>
      <c r="D6" s="55">
        <v>8</v>
      </c>
      <c r="E6" s="56">
        <v>12</v>
      </c>
      <c r="F6" s="66">
        <v>16</v>
      </c>
      <c r="G6" s="58">
        <v>20</v>
      </c>
      <c r="H6" s="67"/>
      <c r="J6" s="63" t="s">
        <v>68</v>
      </c>
      <c r="K6" s="68" t="s">
        <v>69</v>
      </c>
      <c r="L6" s="284" t="s">
        <v>211</v>
      </c>
      <c r="M6" s="285"/>
    </row>
    <row r="7" spans="1:18" ht="80.25" thickTop="1" thickBot="1" x14ac:dyDescent="0.3">
      <c r="A7" s="69" t="s">
        <v>212</v>
      </c>
      <c r="B7" s="70">
        <v>3</v>
      </c>
      <c r="C7" s="71">
        <v>3</v>
      </c>
      <c r="D7" s="72">
        <v>6</v>
      </c>
      <c r="E7" s="55">
        <v>9</v>
      </c>
      <c r="F7" s="56">
        <v>12</v>
      </c>
      <c r="G7" s="73">
        <v>15</v>
      </c>
      <c r="H7" s="74"/>
      <c r="J7" s="75" t="s">
        <v>65</v>
      </c>
      <c r="K7" s="76" t="s">
        <v>66</v>
      </c>
      <c r="L7" s="286" t="s">
        <v>213</v>
      </c>
      <c r="M7" s="287"/>
    </row>
    <row r="8" spans="1:18" ht="80.25" thickTop="1" thickBot="1" x14ac:dyDescent="0.3">
      <c r="A8" s="77" t="s">
        <v>214</v>
      </c>
      <c r="B8" s="78">
        <v>2</v>
      </c>
      <c r="C8" s="79">
        <v>2</v>
      </c>
      <c r="D8" s="80">
        <v>4</v>
      </c>
      <c r="E8" s="65">
        <v>6</v>
      </c>
      <c r="F8" s="55">
        <v>8</v>
      </c>
      <c r="G8" s="56">
        <v>10</v>
      </c>
      <c r="H8" s="81"/>
      <c r="J8" s="82" t="s">
        <v>62</v>
      </c>
      <c r="K8" s="83" t="s">
        <v>63</v>
      </c>
      <c r="L8" s="288" t="s">
        <v>215</v>
      </c>
      <c r="M8" s="289"/>
    </row>
    <row r="9" spans="1:18" ht="84" customHeight="1" thickTop="1" x14ac:dyDescent="0.25">
      <c r="A9" s="77" t="s">
        <v>216</v>
      </c>
      <c r="B9" s="78">
        <v>1</v>
      </c>
      <c r="C9" s="84">
        <v>1</v>
      </c>
      <c r="D9" s="85">
        <v>2</v>
      </c>
      <c r="E9" s="71">
        <v>3</v>
      </c>
      <c r="F9" s="72">
        <v>4</v>
      </c>
      <c r="G9" s="55">
        <v>5</v>
      </c>
      <c r="H9" s="81"/>
      <c r="J9" s="86" t="s">
        <v>59</v>
      </c>
      <c r="K9" s="87" t="s">
        <v>60</v>
      </c>
      <c r="L9" s="290" t="s">
        <v>217</v>
      </c>
      <c r="M9" s="291"/>
    </row>
    <row r="10" spans="1:18" ht="24" customHeight="1" x14ac:dyDescent="0.25">
      <c r="A10" s="78" t="s">
        <v>218</v>
      </c>
      <c r="B10" s="78"/>
      <c r="C10" s="78">
        <v>1</v>
      </c>
      <c r="D10" s="88">
        <v>2</v>
      </c>
      <c r="E10" s="89">
        <v>3</v>
      </c>
      <c r="F10" s="90">
        <v>4</v>
      </c>
      <c r="G10" s="91">
        <v>5</v>
      </c>
      <c r="H10" s="81"/>
      <c r="L10" s="92" t="s">
        <v>219</v>
      </c>
    </row>
    <row r="11" spans="1:18" ht="42" x14ac:dyDescent="0.25">
      <c r="A11" s="93" t="s">
        <v>220</v>
      </c>
      <c r="B11" s="94"/>
      <c r="C11" s="77" t="s">
        <v>221</v>
      </c>
      <c r="D11" s="77" t="s">
        <v>222</v>
      </c>
      <c r="E11" s="95" t="s">
        <v>223</v>
      </c>
      <c r="F11" s="96" t="s">
        <v>224</v>
      </c>
      <c r="G11" s="97" t="s">
        <v>225</v>
      </c>
      <c r="H11" s="98"/>
    </row>
    <row r="12" spans="1:18" ht="21" x14ac:dyDescent="0.25">
      <c r="A12" s="99"/>
      <c r="B12" s="100" t="s">
        <v>226</v>
      </c>
      <c r="C12" s="101"/>
      <c r="D12" s="101"/>
      <c r="E12" s="101"/>
      <c r="F12" s="101"/>
      <c r="G12" s="101"/>
      <c r="H12" s="101"/>
    </row>
    <row r="13" spans="1:18" ht="31.5" x14ac:dyDescent="0.25">
      <c r="A13" s="102"/>
      <c r="B13" s="101"/>
      <c r="C13" s="77" t="s">
        <v>221</v>
      </c>
      <c r="D13" s="77" t="s">
        <v>222</v>
      </c>
      <c r="E13" s="77" t="s">
        <v>223</v>
      </c>
      <c r="F13" s="77" t="s">
        <v>224</v>
      </c>
      <c r="G13" s="77" t="s">
        <v>225</v>
      </c>
      <c r="H13" s="101"/>
      <c r="L13" s="104"/>
      <c r="M13" s="104"/>
    </row>
    <row r="14" spans="1:18" ht="75" x14ac:dyDescent="0.25">
      <c r="A14" s="61" t="s">
        <v>28</v>
      </c>
      <c r="B14" s="101"/>
      <c r="C14" s="189" t="s">
        <v>227</v>
      </c>
      <c r="D14" s="189" t="s">
        <v>228</v>
      </c>
      <c r="E14" s="189" t="s">
        <v>229</v>
      </c>
      <c r="F14" s="189" t="s">
        <v>230</v>
      </c>
      <c r="G14" s="189" t="s">
        <v>231</v>
      </c>
      <c r="H14" s="190"/>
      <c r="I14" s="103"/>
      <c r="K14" s="104"/>
      <c r="L14" s="104"/>
      <c r="M14" s="104"/>
    </row>
    <row r="15" spans="1:18" ht="105" x14ac:dyDescent="0.25">
      <c r="A15" s="61" t="s">
        <v>232</v>
      </c>
      <c r="B15" s="101"/>
      <c r="C15" s="189" t="s">
        <v>233</v>
      </c>
      <c r="D15" s="189" t="s">
        <v>234</v>
      </c>
      <c r="E15" s="189" t="s">
        <v>235</v>
      </c>
      <c r="F15" s="189" t="s">
        <v>236</v>
      </c>
      <c r="G15" s="189" t="s">
        <v>237</v>
      </c>
      <c r="H15" s="190"/>
      <c r="K15" s="104"/>
      <c r="L15" s="104"/>
      <c r="M15" s="104"/>
    </row>
    <row r="16" spans="1:18" ht="90" x14ac:dyDescent="0.25">
      <c r="A16" s="61" t="s">
        <v>238</v>
      </c>
      <c r="C16" s="189" t="s">
        <v>239</v>
      </c>
      <c r="D16" s="189" t="s">
        <v>240</v>
      </c>
      <c r="E16" s="189" t="s">
        <v>241</v>
      </c>
      <c r="F16" s="189" t="s">
        <v>242</v>
      </c>
      <c r="G16" s="189" t="s">
        <v>243</v>
      </c>
      <c r="H16" s="190"/>
      <c r="K16" s="104"/>
      <c r="L16" s="104"/>
      <c r="M16" s="104"/>
    </row>
    <row r="17" spans="1:14" ht="105" x14ac:dyDescent="0.25">
      <c r="A17" s="61" t="s">
        <v>244</v>
      </c>
      <c r="C17" s="189" t="s">
        <v>245</v>
      </c>
      <c r="D17" s="189" t="s">
        <v>246</v>
      </c>
      <c r="E17" s="189" t="s">
        <v>247</v>
      </c>
      <c r="F17" s="189" t="s">
        <v>248</v>
      </c>
      <c r="G17" s="189" t="s">
        <v>249</v>
      </c>
      <c r="H17" s="190"/>
      <c r="K17" s="104"/>
      <c r="L17" s="104"/>
      <c r="M17" s="104"/>
    </row>
    <row r="18" spans="1:14" ht="18" x14ac:dyDescent="0.25">
      <c r="K18" s="104"/>
      <c r="L18" s="104"/>
      <c r="M18" s="104"/>
    </row>
    <row r="19" spans="1:14" ht="18" x14ac:dyDescent="0.25">
      <c r="J19" s="105"/>
      <c r="K19" s="104"/>
      <c r="L19" s="104"/>
      <c r="M19" s="104"/>
    </row>
    <row r="20" spans="1:14" ht="18" x14ac:dyDescent="0.25">
      <c r="A20" s="113" t="s">
        <v>250</v>
      </c>
      <c r="J20" s="113" t="s">
        <v>251</v>
      </c>
      <c r="M20" s="104"/>
      <c r="N20"/>
    </row>
    <row r="21" spans="1:14" ht="18" x14ac:dyDescent="0.25">
      <c r="A21" s="111" t="s">
        <v>208</v>
      </c>
      <c r="B21" s="111"/>
      <c r="C21" s="111" t="s">
        <v>207</v>
      </c>
      <c r="D21" s="111" t="s">
        <v>252</v>
      </c>
      <c r="J21" s="111" t="s">
        <v>88</v>
      </c>
      <c r="K21" s="111" t="s">
        <v>253</v>
      </c>
      <c r="L21" s="111" t="s">
        <v>254</v>
      </c>
      <c r="M21" s="104"/>
      <c r="N21"/>
    </row>
    <row r="22" spans="1:14" ht="15.75" x14ac:dyDescent="0.25">
      <c r="A22" s="107">
        <v>1</v>
      </c>
      <c r="B22" s="84"/>
      <c r="C22" s="84" t="s">
        <v>59</v>
      </c>
      <c r="D22" s="84" t="s">
        <v>255</v>
      </c>
      <c r="J22" s="110" t="s">
        <v>181</v>
      </c>
      <c r="K22" s="110" t="s">
        <v>48</v>
      </c>
      <c r="L22" s="110" t="s">
        <v>256</v>
      </c>
      <c r="N22"/>
    </row>
    <row r="23" spans="1:14" ht="15.75" x14ac:dyDescent="0.25">
      <c r="A23" s="107">
        <v>2</v>
      </c>
      <c r="B23" s="84"/>
      <c r="C23" s="84" t="s">
        <v>59</v>
      </c>
      <c r="D23" s="84" t="s">
        <v>255</v>
      </c>
      <c r="J23" s="110" t="s">
        <v>23</v>
      </c>
      <c r="K23" s="110" t="s">
        <v>38</v>
      </c>
      <c r="L23" s="110" t="s">
        <v>257</v>
      </c>
      <c r="N23"/>
    </row>
    <row r="24" spans="1:14" ht="15.75" x14ac:dyDescent="0.25">
      <c r="A24" s="107">
        <v>3</v>
      </c>
      <c r="B24" s="84"/>
      <c r="C24" s="84" t="s">
        <v>59</v>
      </c>
      <c r="D24" s="84" t="s">
        <v>255</v>
      </c>
      <c r="J24" s="110" t="s">
        <v>28</v>
      </c>
      <c r="K24" s="110" t="s">
        <v>38</v>
      </c>
      <c r="L24" s="110" t="s">
        <v>258</v>
      </c>
      <c r="N24"/>
    </row>
    <row r="25" spans="1:14" ht="15.75" x14ac:dyDescent="0.25">
      <c r="A25" s="107">
        <v>4</v>
      </c>
      <c r="B25" s="84"/>
      <c r="C25" s="84" t="s">
        <v>59</v>
      </c>
      <c r="D25" s="84" t="s">
        <v>255</v>
      </c>
      <c r="J25" s="110" t="s">
        <v>36</v>
      </c>
      <c r="K25" s="110" t="s">
        <v>167</v>
      </c>
      <c r="L25" s="110" t="s">
        <v>259</v>
      </c>
      <c r="N25"/>
    </row>
    <row r="26" spans="1:14" ht="15.75" x14ac:dyDescent="0.25">
      <c r="A26" s="108">
        <v>5</v>
      </c>
      <c r="B26" s="106"/>
      <c r="C26" s="106" t="s">
        <v>62</v>
      </c>
      <c r="D26" s="106" t="s">
        <v>260</v>
      </c>
      <c r="J26" s="110" t="s">
        <v>39</v>
      </c>
      <c r="K26" s="110" t="s">
        <v>48</v>
      </c>
      <c r="L26" s="110" t="s">
        <v>256</v>
      </c>
      <c r="N26"/>
    </row>
    <row r="27" spans="1:14" ht="15.75" x14ac:dyDescent="0.25">
      <c r="A27" s="108">
        <v>6</v>
      </c>
      <c r="B27" s="106"/>
      <c r="C27" s="106" t="s">
        <v>62</v>
      </c>
      <c r="D27" s="106" t="s">
        <v>260</v>
      </c>
      <c r="J27" s="110" t="s">
        <v>41</v>
      </c>
      <c r="K27" s="110" t="s">
        <v>167</v>
      </c>
      <c r="L27" s="110" t="s">
        <v>261</v>
      </c>
      <c r="N27"/>
    </row>
    <row r="28" spans="1:14" ht="30" x14ac:dyDescent="0.25">
      <c r="A28" s="108">
        <v>7</v>
      </c>
      <c r="B28" s="106"/>
      <c r="C28" s="106" t="s">
        <v>62</v>
      </c>
      <c r="D28" s="106" t="s">
        <v>260</v>
      </c>
      <c r="J28" s="110" t="s">
        <v>262</v>
      </c>
      <c r="K28" s="110" t="s">
        <v>48</v>
      </c>
      <c r="L28" s="110" t="s">
        <v>263</v>
      </c>
      <c r="N28"/>
    </row>
    <row r="29" spans="1:14" ht="15.75" x14ac:dyDescent="0.25">
      <c r="A29" s="108">
        <v>8</v>
      </c>
      <c r="B29" s="106"/>
      <c r="C29" s="106" t="s">
        <v>62</v>
      </c>
      <c r="D29" s="106" t="s">
        <v>260</v>
      </c>
      <c r="J29" s="110" t="s">
        <v>50</v>
      </c>
      <c r="K29" s="110" t="s">
        <v>167</v>
      </c>
      <c r="L29" s="110" t="s">
        <v>264</v>
      </c>
      <c r="N29"/>
    </row>
    <row r="30" spans="1:14" ht="15.75" x14ac:dyDescent="0.25">
      <c r="A30" s="108">
        <v>9</v>
      </c>
      <c r="B30" s="106"/>
      <c r="C30" s="106" t="s">
        <v>62</v>
      </c>
      <c r="D30" s="106" t="s">
        <v>260</v>
      </c>
      <c r="J30" s="110" t="s">
        <v>190</v>
      </c>
      <c r="K30" s="110" t="s">
        <v>52</v>
      </c>
      <c r="L30" s="110" t="s">
        <v>265</v>
      </c>
      <c r="N30"/>
    </row>
    <row r="31" spans="1:14" ht="15.75" x14ac:dyDescent="0.25">
      <c r="A31" s="108">
        <v>10</v>
      </c>
      <c r="B31" s="106"/>
      <c r="C31" s="106" t="s">
        <v>62</v>
      </c>
      <c r="D31" s="106" t="s">
        <v>260</v>
      </c>
      <c r="J31" s="110" t="s">
        <v>53</v>
      </c>
      <c r="K31" s="110" t="s">
        <v>48</v>
      </c>
      <c r="L31" s="110" t="s">
        <v>256</v>
      </c>
      <c r="N31"/>
    </row>
    <row r="32" spans="1:14" ht="15.75" x14ac:dyDescent="0.25">
      <c r="A32" s="108">
        <v>11</v>
      </c>
      <c r="B32" s="106"/>
      <c r="C32" s="106" t="s">
        <v>62</v>
      </c>
      <c r="D32" s="106" t="s">
        <v>260</v>
      </c>
      <c r="J32" s="110" t="s">
        <v>55</v>
      </c>
      <c r="K32" s="110" t="s">
        <v>48</v>
      </c>
      <c r="L32" s="110" t="s">
        <v>266</v>
      </c>
      <c r="N32"/>
    </row>
    <row r="33" spans="1:14" ht="15.75" x14ac:dyDescent="0.25">
      <c r="A33" s="109">
        <v>12</v>
      </c>
      <c r="B33" s="59"/>
      <c r="C33" s="59" t="s">
        <v>65</v>
      </c>
      <c r="D33" s="59" t="s">
        <v>267</v>
      </c>
      <c r="N33"/>
    </row>
    <row r="34" spans="1:14" ht="18" x14ac:dyDescent="0.25">
      <c r="A34" s="109">
        <v>13</v>
      </c>
      <c r="B34" s="59"/>
      <c r="C34" s="59" t="s">
        <v>65</v>
      </c>
      <c r="D34" s="59" t="s">
        <v>267</v>
      </c>
      <c r="K34" s="111" t="s">
        <v>19</v>
      </c>
      <c r="L34" s="111" t="s">
        <v>195</v>
      </c>
      <c r="N34"/>
    </row>
    <row r="35" spans="1:14" ht="15.75" x14ac:dyDescent="0.25">
      <c r="A35" s="109">
        <v>14</v>
      </c>
      <c r="B35" s="59"/>
      <c r="C35" s="59" t="s">
        <v>65</v>
      </c>
      <c r="D35" s="59" t="s">
        <v>267</v>
      </c>
      <c r="J35" s="112"/>
      <c r="K35" s="110" t="s">
        <v>167</v>
      </c>
      <c r="L35" s="110" t="s">
        <v>196</v>
      </c>
      <c r="N35"/>
    </row>
    <row r="36" spans="1:14" ht="30" x14ac:dyDescent="0.25">
      <c r="A36" s="109">
        <v>15</v>
      </c>
      <c r="B36" s="59"/>
      <c r="C36" s="59" t="s">
        <v>65</v>
      </c>
      <c r="D36" s="59" t="s">
        <v>267</v>
      </c>
      <c r="J36" s="112"/>
      <c r="K36" s="110" t="s">
        <v>38</v>
      </c>
      <c r="L36" s="110" t="s">
        <v>197</v>
      </c>
      <c r="N36"/>
    </row>
    <row r="37" spans="1:14" ht="30" x14ac:dyDescent="0.25">
      <c r="A37" s="109">
        <v>16</v>
      </c>
      <c r="B37" s="59"/>
      <c r="C37" s="59" t="s">
        <v>65</v>
      </c>
      <c r="D37" s="59" t="s">
        <v>267</v>
      </c>
      <c r="J37" s="112"/>
      <c r="K37" s="110" t="s">
        <v>27</v>
      </c>
      <c r="L37" s="110" t="s">
        <v>198</v>
      </c>
      <c r="N37"/>
    </row>
    <row r="38" spans="1:14" ht="30" x14ac:dyDescent="0.25">
      <c r="J38" s="112"/>
      <c r="K38" s="110" t="s">
        <v>172</v>
      </c>
      <c r="L38" s="110" t="s">
        <v>199</v>
      </c>
      <c r="N38"/>
    </row>
    <row r="39" spans="1:14" ht="45" x14ac:dyDescent="0.25">
      <c r="J39"/>
      <c r="K39" s="110" t="s">
        <v>48</v>
      </c>
      <c r="L39" s="110" t="s">
        <v>200</v>
      </c>
      <c r="N39"/>
    </row>
    <row r="40" spans="1:14" ht="45" x14ac:dyDescent="0.25">
      <c r="J40" s="112"/>
      <c r="K40" s="110" t="s">
        <v>52</v>
      </c>
      <c r="L40" s="110" t="s">
        <v>201</v>
      </c>
      <c r="N40"/>
    </row>
    <row r="41" spans="1:14" x14ac:dyDescent="0.25">
      <c r="J41"/>
      <c r="N41"/>
    </row>
    <row r="42" spans="1:14" x14ac:dyDescent="0.25">
      <c r="J42"/>
      <c r="N42"/>
    </row>
    <row r="43" spans="1:14" x14ac:dyDescent="0.25">
      <c r="J43"/>
      <c r="N43"/>
    </row>
    <row r="44" spans="1:14" x14ac:dyDescent="0.25">
      <c r="J44"/>
      <c r="N44"/>
    </row>
    <row r="45" spans="1:14" x14ac:dyDescent="0.25">
      <c r="J45"/>
    </row>
  </sheetData>
  <sortState xmlns:xlrd2="http://schemas.microsoft.com/office/spreadsheetml/2017/richdata2" ref="J22:L32">
    <sortCondition ref="J22:J32"/>
  </sortState>
  <mergeCells count="10">
    <mergeCell ref="L6:M6"/>
    <mergeCell ref="L7:M7"/>
    <mergeCell ref="L8:M8"/>
    <mergeCell ref="L9:M9"/>
    <mergeCell ref="K1:L1"/>
    <mergeCell ref="A2:I2"/>
    <mergeCell ref="C3:G3"/>
    <mergeCell ref="J3:M3"/>
    <mergeCell ref="J4:M4"/>
    <mergeCell ref="L5:M5"/>
  </mergeCells>
  <printOptions horizontalCentered="1"/>
  <pageMargins left="0.70866141732283472" right="0.70866141732283472" top="0.74803149606299213" bottom="0.74803149606299213" header="0.31496062992125984" footer="0.31496062992125984"/>
  <pageSetup paperSize="9" scale="52"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E0A02-A4BC-43CA-B850-F8061B0EE870}">
  <sheetPr>
    <tabColor rgb="FFFF0000"/>
    <pageSetUpPr fitToPage="1"/>
  </sheetPr>
  <dimension ref="A1:V40"/>
  <sheetViews>
    <sheetView zoomScale="85" zoomScaleNormal="115" workbookViewId="0">
      <pane ySplit="4" topLeftCell="A5" activePane="bottomLeft" state="frozen"/>
      <selection pane="bottomLeft" activeCell="A5" sqref="A5"/>
    </sheetView>
  </sheetViews>
  <sheetFormatPr defaultColWidth="9" defaultRowHeight="15" x14ac:dyDescent="0.25"/>
  <cols>
    <col min="1" max="1" width="6.375" style="212" customWidth="1"/>
    <col min="2" max="2" width="18.625" style="212" customWidth="1"/>
    <col min="3" max="3" width="9.625" style="212" customWidth="1"/>
    <col min="4" max="4" width="9.25" style="212" customWidth="1"/>
    <col min="5" max="5" width="11.25" style="212" customWidth="1"/>
    <col min="6" max="6" width="7.25" style="212" customWidth="1"/>
    <col min="7" max="7" width="10.75" style="212" customWidth="1"/>
    <col min="8" max="8" width="11.625" style="212" customWidth="1"/>
    <col min="9" max="9" width="0.875" style="212" customWidth="1"/>
    <col min="10" max="11" width="13" style="212" customWidth="1"/>
    <col min="12" max="12" width="12.5" style="212" customWidth="1"/>
    <col min="13" max="13" width="10.625" style="212" customWidth="1"/>
    <col min="14" max="14" width="10.375" style="212" customWidth="1"/>
    <col min="15" max="16" width="11.5" style="212" customWidth="1"/>
    <col min="17" max="18" width="20.375" style="213" customWidth="1"/>
    <col min="19" max="22" width="0" style="212" hidden="1" customWidth="1"/>
    <col min="23" max="16384" width="9" style="212"/>
  </cols>
  <sheetData>
    <row r="1" spans="1:22" ht="18" customHeight="1" x14ac:dyDescent="0.3">
      <c r="A1" s="26" t="str">
        <f>+'[1]SLC Strategic Risk Register'!A1</f>
        <v>Strategic Risk Register</v>
      </c>
      <c r="B1" s="223"/>
      <c r="C1" s="223"/>
      <c r="D1" s="247" t="s">
        <v>0</v>
      </c>
      <c r="E1" s="247"/>
      <c r="F1" s="247"/>
      <c r="G1" s="247"/>
      <c r="H1" s="224">
        <v>45869</v>
      </c>
      <c r="I1" s="223"/>
      <c r="J1" s="223"/>
      <c r="K1" s="223"/>
      <c r="L1" s="223"/>
      <c r="M1" s="223"/>
      <c r="N1" s="223"/>
      <c r="O1" s="28" t="str">
        <f>+'[1]SLC Strategic Risk Register'!V1</f>
        <v>RSRMG</v>
      </c>
      <c r="P1" s="28"/>
      <c r="Q1" s="225"/>
      <c r="R1" s="225"/>
      <c r="S1" s="223"/>
      <c r="T1" s="223"/>
      <c r="U1" s="223"/>
      <c r="V1" s="223"/>
    </row>
    <row r="2" spans="1:22" ht="18" customHeight="1" x14ac:dyDescent="0.3">
      <c r="A2" s="26" t="s">
        <v>1</v>
      </c>
      <c r="B2" s="223"/>
      <c r="C2" s="223"/>
      <c r="D2" s="247" t="s">
        <v>2</v>
      </c>
      <c r="E2" s="247"/>
      <c r="F2" s="247"/>
      <c r="G2" s="247"/>
      <c r="H2" s="224">
        <v>45869</v>
      </c>
      <c r="I2" s="223"/>
      <c r="J2" s="223"/>
      <c r="K2" s="223"/>
      <c r="L2" s="223"/>
      <c r="M2" s="223"/>
      <c r="N2" s="223"/>
      <c r="O2" s="28" t="s">
        <v>166</v>
      </c>
      <c r="P2" s="28"/>
      <c r="Q2" s="225"/>
      <c r="R2" s="225"/>
      <c r="S2" s="223"/>
      <c r="T2" s="223"/>
      <c r="U2" s="223"/>
      <c r="V2" s="223"/>
    </row>
    <row r="3" spans="1:22" ht="18" customHeight="1" x14ac:dyDescent="0.25">
      <c r="A3" s="223"/>
      <c r="B3" s="223"/>
      <c r="C3" s="223"/>
      <c r="D3" s="248" t="s">
        <v>3</v>
      </c>
      <c r="E3" s="249"/>
      <c r="F3" s="249"/>
      <c r="G3" s="250"/>
      <c r="H3" s="224">
        <v>45960</v>
      </c>
      <c r="I3" s="223"/>
      <c r="J3" s="223"/>
      <c r="K3" s="223"/>
      <c r="L3" s="223"/>
      <c r="M3" s="223"/>
      <c r="N3" s="223"/>
      <c r="O3" s="30"/>
      <c r="P3" s="30"/>
      <c r="Q3" s="225"/>
      <c r="R3" s="225"/>
      <c r="S3" s="223"/>
      <c r="T3" s="223"/>
      <c r="U3" s="223"/>
      <c r="V3" s="223"/>
    </row>
    <row r="5" spans="1:22" ht="60" x14ac:dyDescent="0.25">
      <c r="A5" s="2" t="s">
        <v>4</v>
      </c>
      <c r="B5" s="2" t="s">
        <v>5</v>
      </c>
      <c r="C5" s="2" t="s">
        <v>6</v>
      </c>
      <c r="D5" s="2" t="s">
        <v>7</v>
      </c>
      <c r="E5" s="2" t="s">
        <v>8</v>
      </c>
      <c r="F5" s="2" t="s">
        <v>9</v>
      </c>
      <c r="G5" s="2" t="s">
        <v>10</v>
      </c>
      <c r="H5" s="2" t="s">
        <v>11</v>
      </c>
      <c r="I5" s="226"/>
      <c r="J5" s="2" t="s">
        <v>12</v>
      </c>
      <c r="K5" s="2" t="s">
        <v>13</v>
      </c>
      <c r="L5" s="2" t="s">
        <v>14</v>
      </c>
      <c r="M5" s="2" t="s">
        <v>15</v>
      </c>
      <c r="N5" s="2" t="s">
        <v>11</v>
      </c>
      <c r="O5" s="20" t="s">
        <v>16</v>
      </c>
      <c r="P5" s="20" t="s">
        <v>17</v>
      </c>
      <c r="Q5" s="2" t="s">
        <v>18</v>
      </c>
      <c r="R5" s="2" t="s">
        <v>19</v>
      </c>
      <c r="S5" s="177" t="s">
        <v>20</v>
      </c>
      <c r="T5" s="177" t="s">
        <v>21</v>
      </c>
      <c r="U5" s="177" t="s">
        <v>22</v>
      </c>
      <c r="V5" s="177" t="s">
        <v>22</v>
      </c>
    </row>
    <row r="6" spans="1:22" x14ac:dyDescent="0.25">
      <c r="A6" s="253" t="s">
        <v>23</v>
      </c>
      <c r="B6" s="253"/>
      <c r="C6" s="253"/>
      <c r="D6" s="253"/>
      <c r="E6" s="253"/>
      <c r="F6" s="253"/>
      <c r="G6" s="253"/>
      <c r="H6" s="253"/>
      <c r="I6" s="253"/>
      <c r="J6" s="253"/>
      <c r="K6" s="253"/>
      <c r="L6" s="253"/>
      <c r="M6" s="253"/>
      <c r="N6" s="253"/>
      <c r="O6" s="253"/>
      <c r="P6" s="160"/>
      <c r="Q6" s="160"/>
      <c r="R6" s="160"/>
      <c r="S6" s="223"/>
      <c r="T6" s="223"/>
      <c r="U6" s="223"/>
      <c r="V6" s="223"/>
    </row>
    <row r="7" spans="1:22" ht="75" x14ac:dyDescent="0.25">
      <c r="A7" s="227">
        <v>8</v>
      </c>
      <c r="B7" s="221" t="s">
        <v>24</v>
      </c>
      <c r="C7" s="228" t="s">
        <v>25</v>
      </c>
      <c r="D7" s="23">
        <f>+'[1]SLC Strategic Risk Register'!E7</f>
        <v>3</v>
      </c>
      <c r="E7" s="23">
        <f>+'[1]SLC Strategic Risk Register'!F7</f>
        <v>2</v>
      </c>
      <c r="F7" s="24">
        <f>+'[1]SLC Strategic Risk Register'!G7</f>
        <v>6</v>
      </c>
      <c r="G7" s="23">
        <f>VLOOKUP(B7,'[1]SLC Strategic Risk Register'!D:H,5,FALSE)</f>
        <v>6</v>
      </c>
      <c r="H7" s="23">
        <f>+'[1]SLC Strategic Risk Register'!I7</f>
        <v>0</v>
      </c>
      <c r="I7" s="229"/>
      <c r="J7" s="229">
        <f>+'[1]SLC Strategic Risk Register'!P7</f>
        <v>3</v>
      </c>
      <c r="K7" s="229">
        <f>+'[1]SLC Strategic Risk Register'!Q7</f>
        <v>1</v>
      </c>
      <c r="L7" s="24">
        <f>+'[1]SLC Strategic Risk Register'!R7</f>
        <v>3</v>
      </c>
      <c r="M7" s="229">
        <f>+'[1]SLC Strategic Risk Register'!S7</f>
        <v>3</v>
      </c>
      <c r="N7" s="23">
        <f>+'[1]SLC Strategic Risk Register'!T7</f>
        <v>0</v>
      </c>
      <c r="O7" s="230" t="s">
        <v>268</v>
      </c>
      <c r="P7" s="230" t="s">
        <v>96</v>
      </c>
      <c r="Q7" s="230" t="s">
        <v>26</v>
      </c>
      <c r="R7" s="178" t="s">
        <v>27</v>
      </c>
      <c r="S7" s="223">
        <f>VLOOKUP(B7,'[1]Nov 24 SLC Summary'!B:F,5,FALSE)</f>
        <v>6</v>
      </c>
      <c r="T7" s="223">
        <f>VLOOKUP(B7,'[1]Nov 24 SLC Summary'!B:L,11,FALSE)</f>
        <v>3</v>
      </c>
      <c r="U7" s="223">
        <f>G7-S7</f>
        <v>0</v>
      </c>
      <c r="V7" s="223">
        <f>M7-T7</f>
        <v>0</v>
      </c>
    </row>
    <row r="8" spans="1:22" x14ac:dyDescent="0.25">
      <c r="A8" s="253" t="s">
        <v>28</v>
      </c>
      <c r="B8" s="253"/>
      <c r="C8" s="253"/>
      <c r="D8" s="253"/>
      <c r="E8" s="253"/>
      <c r="F8" s="253"/>
      <c r="G8" s="253"/>
      <c r="H8" s="253"/>
      <c r="I8" s="253"/>
      <c r="J8" s="253"/>
      <c r="K8" s="253"/>
      <c r="L8" s="253"/>
      <c r="M8" s="253"/>
      <c r="N8" s="253"/>
      <c r="O8" s="253"/>
      <c r="P8" s="160"/>
      <c r="Q8" s="160"/>
      <c r="R8" s="160"/>
      <c r="S8" s="223"/>
      <c r="T8" s="223"/>
      <c r="U8" s="223"/>
      <c r="V8" s="223"/>
    </row>
    <row r="9" spans="1:22" ht="45" x14ac:dyDescent="0.25">
      <c r="A9" s="227">
        <v>1</v>
      </c>
      <c r="B9" s="221" t="s">
        <v>29</v>
      </c>
      <c r="C9" s="228">
        <v>3</v>
      </c>
      <c r="D9" s="23">
        <f>+'[1]SLC Strategic Risk Register'!E9</f>
        <v>5</v>
      </c>
      <c r="E9" s="23">
        <f>+'[1]SLC Strategic Risk Register'!F9</f>
        <v>4</v>
      </c>
      <c r="F9" s="24">
        <f>+'[1]SLC Strategic Risk Register'!G9</f>
        <v>20</v>
      </c>
      <c r="G9" s="23">
        <f>+'[1]SLC Strategic Risk Register'!H9</f>
        <v>20</v>
      </c>
      <c r="H9" s="23">
        <f>+'[1]SLC Strategic Risk Register'!I9</f>
        <v>0</v>
      </c>
      <c r="I9" s="229"/>
      <c r="J9" s="229">
        <f>+'[1]SLC Strategic Risk Register'!P9</f>
        <v>5</v>
      </c>
      <c r="K9" s="229">
        <f>+'[1]SLC Strategic Risk Register'!Q9</f>
        <v>4</v>
      </c>
      <c r="L9" s="24">
        <f>+'[1]SLC Strategic Risk Register'!R9</f>
        <v>20</v>
      </c>
      <c r="M9" s="229">
        <f>+'[1]SLC Strategic Risk Register'!S9</f>
        <v>20</v>
      </c>
      <c r="N9" s="23">
        <f>+'[1]SLC Strategic Risk Register'!T9</f>
        <v>0</v>
      </c>
      <c r="O9" s="230" t="s">
        <v>100</v>
      </c>
      <c r="P9" s="230" t="s">
        <v>96</v>
      </c>
      <c r="Q9" s="230" t="s">
        <v>30</v>
      </c>
      <c r="R9" s="178" t="s">
        <v>27</v>
      </c>
      <c r="S9" s="223">
        <f>VLOOKUP(B9,'[1]Nov 24 SLC Summary'!B:F,5,FALSE)</f>
        <v>20</v>
      </c>
      <c r="T9" s="223">
        <f>VLOOKUP(B9,'[1]Nov 24 SLC Summary'!B:L,11,FALSE)</f>
        <v>20</v>
      </c>
      <c r="U9" s="223">
        <f>G9-S9</f>
        <v>0</v>
      </c>
      <c r="V9" s="223">
        <f>M9-T9</f>
        <v>0</v>
      </c>
    </row>
    <row r="10" spans="1:22" ht="66" customHeight="1" x14ac:dyDescent="0.25">
      <c r="A10" s="227">
        <v>2</v>
      </c>
      <c r="B10" s="221" t="s">
        <v>31</v>
      </c>
      <c r="C10" s="228">
        <v>3</v>
      </c>
      <c r="D10" s="23">
        <f>+'[1]SLC Strategic Risk Register'!E10</f>
        <v>5</v>
      </c>
      <c r="E10" s="23">
        <f>+'[1]SLC Strategic Risk Register'!F10</f>
        <v>3</v>
      </c>
      <c r="F10" s="24">
        <f>+'[1]SLC Strategic Risk Register'!G10</f>
        <v>15</v>
      </c>
      <c r="G10" s="23">
        <f>+'[1]SLC Strategic Risk Register'!H10</f>
        <v>15</v>
      </c>
      <c r="H10" s="23">
        <f>+'[1]SLC Strategic Risk Register'!I10</f>
        <v>0</v>
      </c>
      <c r="I10" s="229"/>
      <c r="J10" s="229">
        <f>+'[1]SLC Strategic Risk Register'!P10</f>
        <v>5</v>
      </c>
      <c r="K10" s="229">
        <f>+'[1]SLC Strategic Risk Register'!Q10</f>
        <v>2</v>
      </c>
      <c r="L10" s="24">
        <f>+'[1]SLC Strategic Risk Register'!R10</f>
        <v>10</v>
      </c>
      <c r="M10" s="229">
        <f>+'[1]SLC Strategic Risk Register'!S10</f>
        <v>10</v>
      </c>
      <c r="N10" s="23">
        <f>+'[1]SLC Strategic Risk Register'!T10</f>
        <v>0</v>
      </c>
      <c r="O10" s="230" t="s">
        <v>269</v>
      </c>
      <c r="P10" s="230" t="s">
        <v>96</v>
      </c>
      <c r="Q10" s="230" t="s">
        <v>30</v>
      </c>
      <c r="R10" s="178" t="s">
        <v>27</v>
      </c>
      <c r="S10" s="223">
        <f>VLOOKUP(B10,'[1]Nov 24 SLC Summary'!B:F,5,FALSE)</f>
        <v>15</v>
      </c>
      <c r="T10" s="223">
        <f>VLOOKUP(B10,'[1]Nov 24 SLC Summary'!B:L,11,FALSE)</f>
        <v>10</v>
      </c>
      <c r="U10" s="223">
        <f>G10-S10</f>
        <v>0</v>
      </c>
      <c r="V10" s="223">
        <f>M10-T10</f>
        <v>0</v>
      </c>
    </row>
    <row r="11" spans="1:22" ht="96.75" customHeight="1" x14ac:dyDescent="0.25">
      <c r="A11" s="227">
        <v>3</v>
      </c>
      <c r="B11" s="221" t="s">
        <v>32</v>
      </c>
      <c r="C11" s="228" t="s">
        <v>33</v>
      </c>
      <c r="D11" s="23">
        <f>+'[1]SLC Strategic Risk Register'!E11</f>
        <v>5</v>
      </c>
      <c r="E11" s="23">
        <f>+'[1]SLC Strategic Risk Register'!F11</f>
        <v>3</v>
      </c>
      <c r="F11" s="24">
        <f>+'[1]SLC Strategic Risk Register'!G11</f>
        <v>15</v>
      </c>
      <c r="G11" s="23">
        <f>+'[1]SLC Strategic Risk Register'!H11</f>
        <v>15</v>
      </c>
      <c r="H11" s="23">
        <f>+'[1]SLC Strategic Risk Register'!I11</f>
        <v>0</v>
      </c>
      <c r="I11" s="229"/>
      <c r="J11" s="229">
        <f>+'[1]SLC Strategic Risk Register'!P11</f>
        <v>5</v>
      </c>
      <c r="K11" s="229">
        <f>+'[1]SLC Strategic Risk Register'!Q11</f>
        <v>1</v>
      </c>
      <c r="L11" s="24">
        <f>+'[1]SLC Strategic Risk Register'!R11</f>
        <v>5</v>
      </c>
      <c r="M11" s="229">
        <f>+'[1]SLC Strategic Risk Register'!S11</f>
        <v>5</v>
      </c>
      <c r="N11" s="23">
        <f>+'[1]SLC Strategic Risk Register'!T11</f>
        <v>0</v>
      </c>
      <c r="O11" s="230" t="s">
        <v>144</v>
      </c>
      <c r="P11" s="230" t="s">
        <v>270</v>
      </c>
      <c r="Q11" s="230" t="s">
        <v>30</v>
      </c>
      <c r="R11" s="178" t="s">
        <v>27</v>
      </c>
      <c r="S11" s="223">
        <f>VLOOKUP(B11,'[1]Nov 24 SLC Summary'!B:F,5,FALSE)</f>
        <v>15</v>
      </c>
      <c r="T11" s="223">
        <f>VLOOKUP(B11,'[1]Nov 24 SLC Summary'!B:L,11,FALSE)</f>
        <v>5</v>
      </c>
      <c r="U11" s="223">
        <f>G11-S11</f>
        <v>0</v>
      </c>
      <c r="V11" s="223">
        <f>M11-T11</f>
        <v>0</v>
      </c>
    </row>
    <row r="12" spans="1:22" ht="79.5" customHeight="1" x14ac:dyDescent="0.25">
      <c r="A12" s="227">
        <v>5</v>
      </c>
      <c r="B12" s="221" t="s">
        <v>34</v>
      </c>
      <c r="C12" s="228" t="s">
        <v>35</v>
      </c>
      <c r="D12" s="23">
        <f>+'[1]SLC Strategic Risk Register'!E12</f>
        <v>4</v>
      </c>
      <c r="E12" s="23">
        <f>+'[1]SLC Strategic Risk Register'!F12</f>
        <v>3</v>
      </c>
      <c r="F12" s="24">
        <f>+'[1]SLC Strategic Risk Register'!G12</f>
        <v>12</v>
      </c>
      <c r="G12" s="23">
        <f>+'[1]SLC Strategic Risk Register'!H12</f>
        <v>12</v>
      </c>
      <c r="H12" s="23">
        <f>+'[1]SLC Strategic Risk Register'!I12</f>
        <v>0</v>
      </c>
      <c r="I12" s="229"/>
      <c r="J12" s="229">
        <f>+'[1]SLC Strategic Risk Register'!P12</f>
        <v>4</v>
      </c>
      <c r="K12" s="229">
        <f>+'[1]SLC Strategic Risk Register'!Q12</f>
        <v>3</v>
      </c>
      <c r="L12" s="24">
        <f>+'[1]SLC Strategic Risk Register'!R12</f>
        <v>12</v>
      </c>
      <c r="M12" s="229">
        <f>+'[1]SLC Strategic Risk Register'!S12</f>
        <v>12</v>
      </c>
      <c r="N12" s="23">
        <f>+'[1]SLC Strategic Risk Register'!T12</f>
        <v>0</v>
      </c>
      <c r="O12" s="230" t="s">
        <v>113</v>
      </c>
      <c r="P12" s="230" t="s">
        <v>96</v>
      </c>
      <c r="Q12" s="230" t="s">
        <v>30</v>
      </c>
      <c r="R12" s="178" t="s">
        <v>27</v>
      </c>
      <c r="S12" s="223">
        <f>VLOOKUP(B12,'[1]Nov 24 SLC Summary'!B:F,5,FALSE)</f>
        <v>12</v>
      </c>
      <c r="T12" s="223">
        <f>VLOOKUP(B12,'[1]Nov 24 SLC Summary'!B:L,11,FALSE)</f>
        <v>12</v>
      </c>
      <c r="U12" s="223">
        <f>G12-S12</f>
        <v>0</v>
      </c>
      <c r="V12" s="223">
        <f>M12-T12</f>
        <v>0</v>
      </c>
    </row>
    <row r="13" spans="1:22" ht="14.25" customHeight="1" x14ac:dyDescent="0.25">
      <c r="A13" s="254" t="s">
        <v>36</v>
      </c>
      <c r="B13" s="255"/>
      <c r="C13" s="255"/>
      <c r="D13" s="255"/>
      <c r="E13" s="255"/>
      <c r="F13" s="255"/>
      <c r="G13" s="255"/>
      <c r="H13" s="255"/>
      <c r="I13" s="255"/>
      <c r="J13" s="255"/>
      <c r="K13" s="255"/>
      <c r="L13" s="255"/>
      <c r="M13" s="255"/>
      <c r="N13" s="255"/>
      <c r="O13" s="256"/>
      <c r="P13" s="160"/>
      <c r="Q13" s="160"/>
      <c r="R13" s="160"/>
      <c r="S13" s="223"/>
      <c r="T13" s="223"/>
      <c r="U13" s="223"/>
      <c r="V13" s="223"/>
    </row>
    <row r="14" spans="1:22" ht="60" x14ac:dyDescent="0.25">
      <c r="A14" s="227">
        <v>13</v>
      </c>
      <c r="B14" s="221" t="s">
        <v>37</v>
      </c>
      <c r="C14" s="228" t="s">
        <v>25</v>
      </c>
      <c r="D14" s="23">
        <f>+'[1]SLC Strategic Risk Register'!E14</f>
        <v>5</v>
      </c>
      <c r="E14" s="23">
        <f>+'[1]SLC Strategic Risk Register'!F14</f>
        <v>5</v>
      </c>
      <c r="F14" s="24">
        <f>+'[1]SLC Strategic Risk Register'!G14</f>
        <v>25</v>
      </c>
      <c r="G14" s="23">
        <f>+'[1]SLC Strategic Risk Register'!H14</f>
        <v>8</v>
      </c>
      <c r="H14" s="23">
        <f>+'[1]SLC Strategic Risk Register'!I14</f>
        <v>17</v>
      </c>
      <c r="I14" s="229"/>
      <c r="J14" s="229">
        <f>+'[1]SLC Strategic Risk Register'!P14</f>
        <v>4</v>
      </c>
      <c r="K14" s="229">
        <f>+'[1]SLC Strategic Risk Register'!Q14</f>
        <v>5</v>
      </c>
      <c r="L14" s="24">
        <f>+'[1]SLC Strategic Risk Register'!R14</f>
        <v>20</v>
      </c>
      <c r="M14" s="229">
        <f>+'[1]SLC Strategic Risk Register'!S14</f>
        <v>4</v>
      </c>
      <c r="N14" s="23">
        <f>+'[1]SLC Strategic Risk Register'!T14</f>
        <v>16</v>
      </c>
      <c r="O14" s="230" t="s">
        <v>117</v>
      </c>
      <c r="P14" s="230" t="s">
        <v>118</v>
      </c>
      <c r="Q14" s="230" t="s">
        <v>36</v>
      </c>
      <c r="R14" s="178" t="s">
        <v>38</v>
      </c>
      <c r="S14" s="223">
        <f>VLOOKUP(B14,'[1]Nov 24 SLC Summary'!B:F,5,FALSE)</f>
        <v>25</v>
      </c>
      <c r="T14" s="223">
        <f>VLOOKUP(B14,'[1]Nov 24 SLC Summary'!B:L,11,FALSE)</f>
        <v>20</v>
      </c>
      <c r="U14" s="223">
        <f>G14-S14</f>
        <v>-17</v>
      </c>
      <c r="V14" s="223">
        <f>M14-T14</f>
        <v>-16</v>
      </c>
    </row>
    <row r="15" spans="1:22" x14ac:dyDescent="0.25">
      <c r="A15" s="254" t="s">
        <v>39</v>
      </c>
      <c r="B15" s="255"/>
      <c r="C15" s="255"/>
      <c r="D15" s="255"/>
      <c r="E15" s="255"/>
      <c r="F15" s="255"/>
      <c r="G15" s="255"/>
      <c r="H15" s="255"/>
      <c r="I15" s="255"/>
      <c r="J15" s="255"/>
      <c r="K15" s="255"/>
      <c r="L15" s="255"/>
      <c r="M15" s="255"/>
      <c r="N15" s="255"/>
      <c r="O15" s="256"/>
      <c r="P15" s="160"/>
      <c r="Q15" s="160"/>
      <c r="R15" s="160"/>
      <c r="S15" s="223"/>
      <c r="T15" s="223"/>
      <c r="U15" s="223"/>
      <c r="V15" s="223"/>
    </row>
    <row r="16" spans="1:22" ht="60" x14ac:dyDescent="0.25">
      <c r="A16" s="227">
        <v>6</v>
      </c>
      <c r="B16" s="221" t="s">
        <v>121</v>
      </c>
      <c r="C16" s="228">
        <v>2</v>
      </c>
      <c r="D16" s="23">
        <f>+'[1]SLC Strategic Risk Register'!E16</f>
        <v>5</v>
      </c>
      <c r="E16" s="23">
        <v>3</v>
      </c>
      <c r="F16" s="24">
        <f>+'[1]SLC Strategic Risk Register'!G16</f>
        <v>15</v>
      </c>
      <c r="G16" s="23">
        <f>+'[1]SLC Strategic Risk Register'!H16</f>
        <v>12</v>
      </c>
      <c r="H16" s="23">
        <f>+'[1]SLC Strategic Risk Register'!I16</f>
        <v>3</v>
      </c>
      <c r="I16" s="229"/>
      <c r="J16" s="229">
        <f>+'[1]SLC Strategic Risk Register'!P16</f>
        <v>5</v>
      </c>
      <c r="K16" s="229">
        <v>2</v>
      </c>
      <c r="L16" s="24">
        <f>+'[1]SLC Strategic Risk Register'!R16</f>
        <v>10</v>
      </c>
      <c r="M16" s="229">
        <f>+'[1]SLC Strategic Risk Register'!S16</f>
        <v>8</v>
      </c>
      <c r="N16" s="23">
        <f>+'[1]SLC Strategic Risk Register'!T16</f>
        <v>2</v>
      </c>
      <c r="O16" s="230" t="s">
        <v>271</v>
      </c>
      <c r="P16" s="230" t="s">
        <v>96</v>
      </c>
      <c r="Q16" s="230" t="s">
        <v>41</v>
      </c>
      <c r="R16" s="178" t="s">
        <v>27</v>
      </c>
      <c r="S16" s="223" t="e">
        <f>VLOOKUP(B16,'[1]Nov 24 SLC Summary'!B:F,5,FALSE)</f>
        <v>#N/A</v>
      </c>
      <c r="T16" s="223" t="e">
        <f>VLOOKUP(B16,'[1]Nov 24 SLC Summary'!B:L,11,FALSE)</f>
        <v>#N/A</v>
      </c>
      <c r="U16" s="223" t="e">
        <f>G16-S16</f>
        <v>#N/A</v>
      </c>
      <c r="V16" s="223" t="e">
        <f>M16-T16</f>
        <v>#N/A</v>
      </c>
    </row>
    <row r="17" spans="1:22" x14ac:dyDescent="0.25">
      <c r="A17" s="253" t="s">
        <v>41</v>
      </c>
      <c r="B17" s="253"/>
      <c r="C17" s="253"/>
      <c r="D17" s="253"/>
      <c r="E17" s="253"/>
      <c r="F17" s="253"/>
      <c r="G17" s="253"/>
      <c r="H17" s="253"/>
      <c r="I17" s="253"/>
      <c r="J17" s="253"/>
      <c r="K17" s="253"/>
      <c r="L17" s="253"/>
      <c r="M17" s="253"/>
      <c r="N17" s="253"/>
      <c r="O17" s="253"/>
      <c r="P17" s="160"/>
      <c r="Q17" s="160"/>
      <c r="R17" s="160"/>
      <c r="S17" s="223"/>
      <c r="T17" s="223"/>
      <c r="U17" s="223"/>
      <c r="V17" s="223"/>
    </row>
    <row r="18" spans="1:22" ht="120" x14ac:dyDescent="0.25">
      <c r="A18" s="227">
        <v>4</v>
      </c>
      <c r="B18" s="221" t="s">
        <v>127</v>
      </c>
      <c r="C18" s="228" t="s">
        <v>25</v>
      </c>
      <c r="D18" s="23">
        <f>+'[1]SLC Strategic Risk Register'!E18</f>
        <v>2</v>
      </c>
      <c r="E18" s="23">
        <f>+'[1]SLC Strategic Risk Register'!F18</f>
        <v>3</v>
      </c>
      <c r="F18" s="24">
        <f>+'[1]SLC Strategic Risk Register'!G18</f>
        <v>6</v>
      </c>
      <c r="G18" s="23">
        <f>+'[1]SLC Strategic Risk Register'!H18</f>
        <v>6</v>
      </c>
      <c r="H18" s="23">
        <f>+'[1]SLC Strategic Risk Register'!I18</f>
        <v>0</v>
      </c>
      <c r="I18" s="229"/>
      <c r="J18" s="229">
        <f>+'[1]SLC Strategic Risk Register'!P18</f>
        <v>2</v>
      </c>
      <c r="K18" s="229">
        <f>+'[1]SLC Strategic Risk Register'!Q18</f>
        <v>2</v>
      </c>
      <c r="L18" s="24">
        <f>+'[1]SLC Strategic Risk Register'!R18</f>
        <v>4</v>
      </c>
      <c r="M18" s="229">
        <f>+'[1]SLC Strategic Risk Register'!S18</f>
        <v>4</v>
      </c>
      <c r="N18" s="23">
        <f>+'[1]SLC Strategic Risk Register'!T18</f>
        <v>0</v>
      </c>
      <c r="O18" s="230" t="s">
        <v>272</v>
      </c>
      <c r="P18" s="230" t="s">
        <v>96</v>
      </c>
      <c r="Q18" s="230" t="s">
        <v>41</v>
      </c>
      <c r="R18" s="178" t="s">
        <v>27</v>
      </c>
      <c r="S18" s="223" t="e">
        <f>VLOOKUP(B18,'[1]Nov 24 SLC Summary'!B:F,5,FALSE)</f>
        <v>#N/A</v>
      </c>
      <c r="T18" s="223" t="e">
        <f>VLOOKUP(B18,'[1]Nov 24 SLC Summary'!B:L,11,FALSE)</f>
        <v>#N/A</v>
      </c>
      <c r="U18" s="223" t="e">
        <f>G18-S18</f>
        <v>#N/A</v>
      </c>
      <c r="V18" s="223" t="e">
        <f>M18-T18</f>
        <v>#N/A</v>
      </c>
    </row>
    <row r="19" spans="1:22" ht="75" x14ac:dyDescent="0.25">
      <c r="A19" s="227">
        <v>11</v>
      </c>
      <c r="B19" s="221" t="s">
        <v>43</v>
      </c>
      <c r="C19" s="228" t="s">
        <v>33</v>
      </c>
      <c r="D19" s="23">
        <f>+'[1]SLC Strategic Risk Register'!E19</f>
        <v>3</v>
      </c>
      <c r="E19" s="23">
        <f>+'[1]SLC Strategic Risk Register'!F19</f>
        <v>3</v>
      </c>
      <c r="F19" s="24">
        <f>+'[1]SLC Strategic Risk Register'!G19</f>
        <v>9</v>
      </c>
      <c r="G19" s="23">
        <f>+'[1]SLC Strategic Risk Register'!H19</f>
        <v>9</v>
      </c>
      <c r="H19" s="23">
        <f>+'[1]SLC Strategic Risk Register'!I19</f>
        <v>0</v>
      </c>
      <c r="I19" s="229"/>
      <c r="J19" s="229">
        <f>+'[1]SLC Strategic Risk Register'!P19</f>
        <v>3</v>
      </c>
      <c r="K19" s="229">
        <f>+'[1]SLC Strategic Risk Register'!Q19</f>
        <v>1</v>
      </c>
      <c r="L19" s="24">
        <f>+'[1]SLC Strategic Risk Register'!R19</f>
        <v>3</v>
      </c>
      <c r="M19" s="229">
        <f>+'[1]SLC Strategic Risk Register'!S19</f>
        <v>3</v>
      </c>
      <c r="N19" s="23">
        <f>+'[1]SLC Strategic Risk Register'!T19</f>
        <v>0</v>
      </c>
      <c r="O19" s="230" t="s">
        <v>273</v>
      </c>
      <c r="P19" s="230" t="s">
        <v>270</v>
      </c>
      <c r="Q19" s="230" t="s">
        <v>41</v>
      </c>
      <c r="R19" s="178" t="s">
        <v>27</v>
      </c>
      <c r="S19" s="223">
        <f>VLOOKUP(B19,'[1]Nov 24 SLC Summary'!B:F,5,FALSE)</f>
        <v>9</v>
      </c>
      <c r="T19" s="223">
        <f>VLOOKUP(B19,'[1]Nov 24 SLC Summary'!B:L,11,FALSE)</f>
        <v>3</v>
      </c>
      <c r="U19" s="223">
        <f>G19-S19</f>
        <v>0</v>
      </c>
      <c r="V19" s="223">
        <f>M19-T19</f>
        <v>0</v>
      </c>
    </row>
    <row r="20" spans="1:22" ht="75" x14ac:dyDescent="0.25">
      <c r="A20" s="227">
        <v>15</v>
      </c>
      <c r="B20" s="221" t="s">
        <v>44</v>
      </c>
      <c r="C20" s="228">
        <v>3</v>
      </c>
      <c r="D20" s="23">
        <f>+'[1]SLC Strategic Risk Register'!E20</f>
        <v>3</v>
      </c>
      <c r="E20" s="23">
        <f>+'[1]SLC Strategic Risk Register'!F20</f>
        <v>3</v>
      </c>
      <c r="F20" s="24">
        <f>+'[1]SLC Strategic Risk Register'!G20</f>
        <v>9</v>
      </c>
      <c r="G20" s="23">
        <f>+'[1]SLC Strategic Risk Register'!H20</f>
        <v>9</v>
      </c>
      <c r="H20" s="23">
        <f>+'[1]SLC Strategic Risk Register'!I20</f>
        <v>0</v>
      </c>
      <c r="I20" s="229"/>
      <c r="J20" s="229">
        <f>+'[1]SLC Strategic Risk Register'!P20</f>
        <v>3</v>
      </c>
      <c r="K20" s="229">
        <f>+'[1]SLC Strategic Risk Register'!Q20</f>
        <v>2</v>
      </c>
      <c r="L20" s="24">
        <f>+'[1]SLC Strategic Risk Register'!R20</f>
        <v>6</v>
      </c>
      <c r="M20" s="229">
        <f>+'[1]SLC Strategic Risk Register'!S20</f>
        <v>6</v>
      </c>
      <c r="N20" s="23">
        <f>+'[1]SLC Strategic Risk Register'!T20</f>
        <v>0</v>
      </c>
      <c r="O20" s="230" t="s">
        <v>138</v>
      </c>
      <c r="P20" s="230" t="s">
        <v>96</v>
      </c>
      <c r="Q20" s="230" t="s">
        <v>41</v>
      </c>
      <c r="R20" s="178" t="s">
        <v>27</v>
      </c>
      <c r="S20" s="223" t="e">
        <f>VLOOKUP(B20,'[1]Nov 24 SLC Summary'!B:F,5,FALSE)</f>
        <v>#N/A</v>
      </c>
      <c r="T20" s="223" t="e">
        <f>VLOOKUP(B20,'[1]Nov 24 SLC Summary'!B:L,11,FALSE)</f>
        <v>#N/A</v>
      </c>
      <c r="U20" s="223" t="e">
        <f>G20-S20</f>
        <v>#N/A</v>
      </c>
      <c r="V20" s="223" t="e">
        <f>M20-T20</f>
        <v>#N/A</v>
      </c>
    </row>
    <row r="21" spans="1:22" x14ac:dyDescent="0.25">
      <c r="A21" s="253" t="s">
        <v>45</v>
      </c>
      <c r="B21" s="253"/>
      <c r="C21" s="253"/>
      <c r="D21" s="253"/>
      <c r="E21" s="253"/>
      <c r="F21" s="253"/>
      <c r="G21" s="253"/>
      <c r="H21" s="253"/>
      <c r="I21" s="253"/>
      <c r="J21" s="253"/>
      <c r="K21" s="253"/>
      <c r="L21" s="253"/>
      <c r="M21" s="253"/>
      <c r="N21" s="253"/>
      <c r="O21" s="253"/>
      <c r="P21" s="160"/>
      <c r="Q21" s="160"/>
      <c r="R21" s="160"/>
      <c r="S21" s="223"/>
      <c r="T21" s="223"/>
      <c r="U21" s="223"/>
      <c r="V21" s="223"/>
    </row>
    <row r="22" spans="1:22" ht="75" x14ac:dyDescent="0.25">
      <c r="A22" s="227">
        <v>9</v>
      </c>
      <c r="B22" s="221" t="s">
        <v>140</v>
      </c>
      <c r="C22" s="228" t="s">
        <v>47</v>
      </c>
      <c r="D22" s="23">
        <f>+'[1]SLC Strategic Risk Register'!E22</f>
        <v>4</v>
      </c>
      <c r="E22" s="23">
        <f>+'[1]SLC Strategic Risk Register'!F22</f>
        <v>3</v>
      </c>
      <c r="F22" s="24">
        <f>+'[1]SLC Strategic Risk Register'!G22</f>
        <v>12</v>
      </c>
      <c r="G22" s="23">
        <f>+'[1]SLC Strategic Risk Register'!H22</f>
        <v>8</v>
      </c>
      <c r="H22" s="23">
        <f>+'[1]SLC Strategic Risk Register'!I22</f>
        <v>4</v>
      </c>
      <c r="I22" s="229"/>
      <c r="J22" s="229">
        <f>+'[1]SLC Strategic Risk Register'!P22</f>
        <v>4</v>
      </c>
      <c r="K22" s="229">
        <f>+'[1]SLC Strategic Risk Register'!Q22</f>
        <v>1</v>
      </c>
      <c r="L22" s="24">
        <f>+'[1]SLC Strategic Risk Register'!R22</f>
        <v>4</v>
      </c>
      <c r="M22" s="229">
        <f>+'[1]SLC Strategic Risk Register'!S22</f>
        <v>4</v>
      </c>
      <c r="N22" s="23">
        <f>+'[1]SLC Strategic Risk Register'!T22</f>
        <v>0</v>
      </c>
      <c r="O22" s="230" t="s">
        <v>144</v>
      </c>
      <c r="P22" s="230" t="s">
        <v>270</v>
      </c>
      <c r="Q22" s="230" t="s">
        <v>45</v>
      </c>
      <c r="R22" s="178" t="s">
        <v>48</v>
      </c>
      <c r="S22" s="223" t="e">
        <f>VLOOKUP(B22,'[1]Nov 24 SLC Summary'!B:F,5,FALSE)</f>
        <v>#N/A</v>
      </c>
      <c r="T22" s="223" t="e">
        <f>VLOOKUP(B22,'[1]Nov 24 SLC Summary'!B:L,11,FALSE)</f>
        <v>#N/A</v>
      </c>
      <c r="U22" s="223" t="e">
        <f>G22-S22</f>
        <v>#N/A</v>
      </c>
      <c r="V22" s="223" t="e">
        <f>M22-T22</f>
        <v>#N/A</v>
      </c>
    </row>
    <row r="23" spans="1:22" ht="90" x14ac:dyDescent="0.25">
      <c r="A23" s="227">
        <v>12</v>
      </c>
      <c r="B23" s="221" t="s">
        <v>146</v>
      </c>
      <c r="C23" s="228" t="s">
        <v>47</v>
      </c>
      <c r="D23" s="23">
        <f>+'[1]SLC Strategic Risk Register'!E23</f>
        <v>4</v>
      </c>
      <c r="E23" s="23">
        <f>+'[1]SLC Strategic Risk Register'!F23</f>
        <v>2</v>
      </c>
      <c r="F23" s="24">
        <f>+'[1]SLC Strategic Risk Register'!G23</f>
        <v>8</v>
      </c>
      <c r="G23" s="23">
        <f>+'[1]SLC Strategic Risk Register'!H23</f>
        <v>8</v>
      </c>
      <c r="H23" s="23">
        <f>+'[1]SLC Strategic Risk Register'!I23</f>
        <v>0</v>
      </c>
      <c r="I23" s="229"/>
      <c r="J23" s="229">
        <f>+'[1]SLC Strategic Risk Register'!P23</f>
        <v>4</v>
      </c>
      <c r="K23" s="229">
        <f>+'[1]SLC Strategic Risk Register'!Q23</f>
        <v>3</v>
      </c>
      <c r="L23" s="24">
        <f>+'[1]SLC Strategic Risk Register'!R23</f>
        <v>12</v>
      </c>
      <c r="M23" s="229">
        <f>+'[1]SLC Strategic Risk Register'!S23</f>
        <v>12</v>
      </c>
      <c r="N23" s="23">
        <f>+'[1]SLC Strategic Risk Register'!T23</f>
        <v>0</v>
      </c>
      <c r="O23" s="230" t="s">
        <v>274</v>
      </c>
      <c r="P23" s="230" t="s">
        <v>270</v>
      </c>
      <c r="Q23" s="230" t="s">
        <v>45</v>
      </c>
      <c r="R23" s="178" t="s">
        <v>48</v>
      </c>
      <c r="S23" s="223" t="e">
        <f>VLOOKUP(B23,'[1]Nov 24 SLC Summary'!B:F,5,FALSE)</f>
        <v>#N/A</v>
      </c>
      <c r="T23" s="223" t="e">
        <f>VLOOKUP(B23,'[1]Nov 24 SLC Summary'!B:L,11,FALSE)</f>
        <v>#N/A</v>
      </c>
      <c r="U23" s="223" t="e">
        <f>G23-S23</f>
        <v>#N/A</v>
      </c>
      <c r="V23" s="223" t="e">
        <f>M23-T23</f>
        <v>#N/A</v>
      </c>
    </row>
    <row r="24" spans="1:22" x14ac:dyDescent="0.25">
      <c r="A24" s="253" t="s">
        <v>50</v>
      </c>
      <c r="B24" s="253"/>
      <c r="C24" s="253"/>
      <c r="D24" s="253"/>
      <c r="E24" s="253"/>
      <c r="F24" s="253"/>
      <c r="G24" s="253"/>
      <c r="H24" s="253"/>
      <c r="I24" s="253"/>
      <c r="J24" s="253"/>
      <c r="K24" s="253"/>
      <c r="L24" s="253"/>
      <c r="M24" s="253"/>
      <c r="N24" s="253"/>
      <c r="O24" s="253"/>
      <c r="P24" s="160"/>
      <c r="Q24" s="160"/>
      <c r="R24" s="160"/>
      <c r="S24" s="223"/>
      <c r="T24" s="223"/>
      <c r="U24" s="223"/>
      <c r="V24" s="223">
        <f>M24-T24</f>
        <v>0</v>
      </c>
    </row>
    <row r="25" spans="1:22" ht="74.099999999999994" customHeight="1" x14ac:dyDescent="0.25">
      <c r="A25" s="227">
        <v>10</v>
      </c>
      <c r="B25" s="221" t="s">
        <v>51</v>
      </c>
      <c r="C25" s="228" t="s">
        <v>47</v>
      </c>
      <c r="D25" s="23">
        <f>+'[1]SLC Strategic Risk Register'!E25</f>
        <v>4</v>
      </c>
      <c r="E25" s="23">
        <f>+'[1]SLC Strategic Risk Register'!F25</f>
        <v>2</v>
      </c>
      <c r="F25" s="24">
        <f>+'[1]SLC Strategic Risk Register'!G25</f>
        <v>8</v>
      </c>
      <c r="G25" s="23">
        <f>+'[1]SLC Strategic Risk Register'!H25</f>
        <v>8</v>
      </c>
      <c r="H25" s="23">
        <f>+'[1]SLC Strategic Risk Register'!I25</f>
        <v>0</v>
      </c>
      <c r="I25" s="229"/>
      <c r="J25" s="229">
        <f>+'[1]SLC Strategic Risk Register'!P25</f>
        <v>4</v>
      </c>
      <c r="K25" s="229">
        <f>+'[1]SLC Strategic Risk Register'!Q25</f>
        <v>4</v>
      </c>
      <c r="L25" s="24">
        <f>+'[1]SLC Strategic Risk Register'!R25</f>
        <v>16</v>
      </c>
      <c r="M25" s="229">
        <f>+'[1]SLC Strategic Risk Register'!S25</f>
        <v>4</v>
      </c>
      <c r="N25" s="23">
        <f>+'[1]SLC Strategic Risk Register'!T25</f>
        <v>12</v>
      </c>
      <c r="O25" s="230" t="s">
        <v>275</v>
      </c>
      <c r="P25" s="230" t="s">
        <v>118</v>
      </c>
      <c r="Q25" s="230" t="s">
        <v>50</v>
      </c>
      <c r="R25" s="178" t="s">
        <v>52</v>
      </c>
      <c r="S25" s="223">
        <f>VLOOKUP(B25,'[1]Nov 24 SLC Summary'!B:F,5,FALSE)</f>
        <v>8</v>
      </c>
      <c r="T25" s="223">
        <f>VLOOKUP(B25,'[1]Nov 24 SLC Summary'!B:L,11,FALSE)</f>
        <v>16</v>
      </c>
      <c r="U25" s="223">
        <f>G25-S25</f>
        <v>0</v>
      </c>
      <c r="V25" s="223">
        <f>M25-T25</f>
        <v>-12</v>
      </c>
    </row>
    <row r="26" spans="1:22" x14ac:dyDescent="0.25">
      <c r="A26" s="253" t="s">
        <v>53</v>
      </c>
      <c r="B26" s="253"/>
      <c r="C26" s="253"/>
      <c r="D26" s="253"/>
      <c r="E26" s="253"/>
      <c r="F26" s="253"/>
      <c r="G26" s="253"/>
      <c r="H26" s="253"/>
      <c r="I26" s="253"/>
      <c r="J26" s="253"/>
      <c r="K26" s="253"/>
      <c r="L26" s="253"/>
      <c r="M26" s="253"/>
      <c r="N26" s="253"/>
      <c r="O26" s="253"/>
      <c r="P26" s="160"/>
      <c r="Q26" s="160"/>
      <c r="R26" s="160"/>
      <c r="S26" s="223"/>
      <c r="T26" s="223"/>
      <c r="U26" s="223"/>
      <c r="V26" s="223"/>
    </row>
    <row r="27" spans="1:22" ht="60" x14ac:dyDescent="0.25">
      <c r="A27" s="227">
        <v>7</v>
      </c>
      <c r="B27" s="221" t="s">
        <v>54</v>
      </c>
      <c r="C27" s="228">
        <v>3</v>
      </c>
      <c r="D27" s="23">
        <f>+'[1]SLC Strategic Risk Register'!E27</f>
        <v>3</v>
      </c>
      <c r="E27" s="23">
        <f>+'[1]SLC Strategic Risk Register'!F27</f>
        <v>5</v>
      </c>
      <c r="F27" s="24">
        <f>+'[1]SLC Strategic Risk Register'!G27</f>
        <v>15</v>
      </c>
      <c r="G27" s="23">
        <f>+'[1]SLC Strategic Risk Register'!H27</f>
        <v>6</v>
      </c>
      <c r="H27" s="23">
        <f>+'[1]SLC Strategic Risk Register'!I27</f>
        <v>9</v>
      </c>
      <c r="I27" s="229"/>
      <c r="J27" s="229">
        <f>+'[1]SLC Strategic Risk Register'!P27</f>
        <v>3</v>
      </c>
      <c r="K27" s="229">
        <f>+'[1]SLC Strategic Risk Register'!Q27</f>
        <v>4</v>
      </c>
      <c r="L27" s="24">
        <f>+'[1]SLC Strategic Risk Register'!R27</f>
        <v>12</v>
      </c>
      <c r="M27" s="229">
        <f>+'[1]SLC Strategic Risk Register'!S27</f>
        <v>6</v>
      </c>
      <c r="N27" s="23">
        <f>+'[1]SLC Strategic Risk Register'!T27</f>
        <v>6</v>
      </c>
      <c r="O27" s="230" t="s">
        <v>268</v>
      </c>
      <c r="P27" s="230" t="s">
        <v>96</v>
      </c>
      <c r="Q27" s="230" t="s">
        <v>53</v>
      </c>
      <c r="R27" s="178" t="s">
        <v>38</v>
      </c>
      <c r="S27" s="223">
        <f>VLOOKUP(B27,'[1]Nov 24 SLC Summary'!B:F,5,FALSE)</f>
        <v>15</v>
      </c>
      <c r="T27" s="223">
        <f>VLOOKUP(B27,'[1]Nov 24 SLC Summary'!B:L,11,FALSE)</f>
        <v>12</v>
      </c>
      <c r="U27" s="223">
        <f>G27-S27</f>
        <v>-9</v>
      </c>
      <c r="V27" s="223">
        <f>M27-T27</f>
        <v>-6</v>
      </c>
    </row>
    <row r="28" spans="1:22" x14ac:dyDescent="0.25">
      <c r="A28" s="253" t="s">
        <v>55</v>
      </c>
      <c r="B28" s="253"/>
      <c r="C28" s="253"/>
      <c r="D28" s="253"/>
      <c r="E28" s="253"/>
      <c r="F28" s="253"/>
      <c r="G28" s="253"/>
      <c r="H28" s="253"/>
      <c r="I28" s="253"/>
      <c r="J28" s="253"/>
      <c r="K28" s="253"/>
      <c r="L28" s="253"/>
      <c r="M28" s="253"/>
      <c r="N28" s="253"/>
      <c r="O28" s="253"/>
      <c r="P28" s="160"/>
      <c r="Q28" s="160"/>
      <c r="R28" s="160"/>
      <c r="S28" s="223"/>
      <c r="T28" s="223"/>
      <c r="U28" s="223"/>
      <c r="V28" s="223"/>
    </row>
    <row r="29" spans="1:22" ht="45" x14ac:dyDescent="0.25">
      <c r="A29" s="227">
        <v>14</v>
      </c>
      <c r="B29" s="221" t="s">
        <v>56</v>
      </c>
      <c r="C29" s="228">
        <v>3</v>
      </c>
      <c r="D29" s="23">
        <f>+'[1]SLC Strategic Risk Register'!E29</f>
        <v>4</v>
      </c>
      <c r="E29" s="23">
        <f>+'[1]SLC Strategic Risk Register'!F29</f>
        <v>4</v>
      </c>
      <c r="F29" s="24">
        <f>+'[1]SLC Strategic Risk Register'!G29</f>
        <v>16</v>
      </c>
      <c r="G29" s="23">
        <f>+'[1]SLC Strategic Risk Register'!H29</f>
        <v>16</v>
      </c>
      <c r="H29" s="23">
        <f>+'[1]SLC Strategic Risk Register'!I29</f>
        <v>0</v>
      </c>
      <c r="I29" s="229"/>
      <c r="J29" s="229">
        <f>+'[1]SLC Strategic Risk Register'!P29</f>
        <v>4</v>
      </c>
      <c r="K29" s="229">
        <f>+'[1]SLC Strategic Risk Register'!Q29</f>
        <v>3</v>
      </c>
      <c r="L29" s="24">
        <f>+'[1]SLC Strategic Risk Register'!R29</f>
        <v>12</v>
      </c>
      <c r="M29" s="229">
        <f>+'[1]SLC Strategic Risk Register'!S29</f>
        <v>12</v>
      </c>
      <c r="N29" s="23">
        <f>+'[1]SLC Strategic Risk Register'!T29</f>
        <v>0</v>
      </c>
      <c r="O29" s="230" t="s">
        <v>160</v>
      </c>
      <c r="P29" s="230" t="s">
        <v>118</v>
      </c>
      <c r="Q29" s="230" t="s">
        <v>55</v>
      </c>
      <c r="R29" s="178" t="s">
        <v>48</v>
      </c>
      <c r="S29" s="223">
        <f>VLOOKUP(B29,'[1]Nov 24 SLC Summary'!B:F,5,FALSE)</f>
        <v>16</v>
      </c>
      <c r="T29" s="223">
        <f>VLOOKUP(B29,'[1]Nov 24 SLC Summary'!B:L,11,FALSE)</f>
        <v>12</v>
      </c>
      <c r="U29" s="223">
        <f>G29-S29</f>
        <v>0</v>
      </c>
      <c r="V29" s="223">
        <f>M29-T29</f>
        <v>0</v>
      </c>
    </row>
    <row r="30" spans="1:22" ht="15.75" thickBot="1" x14ac:dyDescent="0.3">
      <c r="A30" s="223"/>
      <c r="B30" s="223"/>
      <c r="C30" s="223"/>
      <c r="D30" s="1"/>
      <c r="E30" s="1"/>
      <c r="F30" s="1"/>
      <c r="G30" s="1"/>
      <c r="H30" s="1"/>
      <c r="I30" s="223"/>
      <c r="J30" s="223"/>
      <c r="K30" s="223"/>
      <c r="L30" s="223"/>
      <c r="M30" s="223"/>
      <c r="N30" s="223"/>
      <c r="O30" s="223"/>
      <c r="P30" s="223"/>
      <c r="Q30" s="225"/>
      <c r="R30" s="225"/>
      <c r="S30" s="223"/>
      <c r="T30" s="223"/>
      <c r="U30" s="223"/>
      <c r="V30" s="223"/>
    </row>
    <row r="31" spans="1:22" ht="15.75" thickBot="1" x14ac:dyDescent="0.3">
      <c r="A31" s="251" t="s">
        <v>57</v>
      </c>
      <c r="B31" s="252"/>
      <c r="C31" s="231"/>
      <c r="D31" s="223"/>
      <c r="E31" s="223"/>
      <c r="F31" s="223"/>
      <c r="G31" s="1"/>
      <c r="H31" s="223"/>
      <c r="I31" s="223"/>
      <c r="J31" s="9" t="s">
        <v>58</v>
      </c>
      <c r="K31" s="117" t="s">
        <v>59</v>
      </c>
      <c r="L31" s="214" t="s">
        <v>60</v>
      </c>
      <c r="M31" s="223"/>
      <c r="N31"/>
      <c r="O31"/>
      <c r="P31"/>
      <c r="Q31" s="225"/>
      <c r="R31" s="225"/>
      <c r="S31" s="223"/>
      <c r="T31" s="223"/>
      <c r="U31" s="223"/>
      <c r="V31" s="223"/>
    </row>
    <row r="32" spans="1:22" x14ac:dyDescent="0.25">
      <c r="A32" s="115">
        <v>1</v>
      </c>
      <c r="B32" s="124" t="s">
        <v>61</v>
      </c>
      <c r="C32" s="29"/>
      <c r="D32" s="223"/>
      <c r="E32" s="223"/>
      <c r="F32" s="223"/>
      <c r="G32" s="1"/>
      <c r="H32" s="1"/>
      <c r="I32" s="223"/>
      <c r="J32" s="1"/>
      <c r="K32" s="119" t="s">
        <v>62</v>
      </c>
      <c r="L32" s="215" t="s">
        <v>63</v>
      </c>
      <c r="M32" s="223"/>
      <c r="N32"/>
      <c r="O32"/>
      <c r="P32"/>
      <c r="Q32" s="225"/>
      <c r="R32" s="225"/>
      <c r="S32" s="223"/>
      <c r="T32" s="223"/>
      <c r="U32" s="223"/>
      <c r="V32" s="223"/>
    </row>
    <row r="33" spans="1:16" x14ac:dyDescent="0.25">
      <c r="A33" s="115">
        <v>2</v>
      </c>
      <c r="B33" s="124" t="s">
        <v>64</v>
      </c>
      <c r="C33" s="29"/>
      <c r="D33" s="223"/>
      <c r="E33" s="223"/>
      <c r="F33" s="223"/>
      <c r="G33" s="1"/>
      <c r="H33" s="1"/>
      <c r="I33" s="223"/>
      <c r="J33" s="1"/>
      <c r="K33" s="119" t="s">
        <v>65</v>
      </c>
      <c r="L33" s="216" t="s">
        <v>66</v>
      </c>
      <c r="M33" s="223"/>
      <c r="N33"/>
      <c r="O33"/>
      <c r="P33"/>
    </row>
    <row r="34" spans="1:16" x14ac:dyDescent="0.25">
      <c r="A34" s="115">
        <v>3</v>
      </c>
      <c r="B34" s="124" t="s">
        <v>67</v>
      </c>
      <c r="C34" s="29"/>
      <c r="D34" s="223"/>
      <c r="E34" s="223"/>
      <c r="F34" s="223"/>
      <c r="G34" s="223"/>
      <c r="H34" s="223"/>
      <c r="I34" s="223"/>
      <c r="J34" s="223"/>
      <c r="K34" s="122" t="s">
        <v>68</v>
      </c>
      <c r="L34" s="217" t="s">
        <v>69</v>
      </c>
      <c r="M34" s="223"/>
      <c r="N34" s="223"/>
      <c r="O34" s="223"/>
      <c r="P34" s="223"/>
    </row>
    <row r="35" spans="1:16" x14ac:dyDescent="0.25">
      <c r="A35" s="125">
        <v>4</v>
      </c>
      <c r="B35" s="124" t="s">
        <v>70</v>
      </c>
      <c r="C35" s="223"/>
      <c r="D35" s="223"/>
      <c r="E35" s="223"/>
      <c r="F35" s="223"/>
      <c r="G35" s="223"/>
      <c r="H35" s="223"/>
      <c r="I35" s="223"/>
      <c r="J35" s="223"/>
      <c r="K35" s="223"/>
      <c r="L35" s="223"/>
      <c r="M35" s="223"/>
      <c r="N35" s="223"/>
      <c r="O35" s="223"/>
      <c r="P35" s="223"/>
    </row>
    <row r="36" spans="1:16" x14ac:dyDescent="0.25">
      <c r="A36" s="223"/>
      <c r="B36" s="223"/>
      <c r="C36" s="223"/>
      <c r="D36" s="1"/>
      <c r="E36" s="1"/>
      <c r="F36" s="1"/>
      <c r="G36" s="1"/>
      <c r="H36" s="1"/>
      <c r="I36" s="223"/>
      <c r="J36" s="223"/>
      <c r="K36" s="223"/>
      <c r="L36" s="223"/>
      <c r="M36" s="223"/>
      <c r="N36" s="223"/>
      <c r="O36" s="223"/>
      <c r="P36" s="223"/>
    </row>
    <row r="37" spans="1:16" ht="15.75" x14ac:dyDescent="0.25">
      <c r="A37" s="223"/>
      <c r="B37" s="223"/>
      <c r="C37" s="223"/>
      <c r="D37" s="223"/>
      <c r="E37" s="223"/>
      <c r="F37" s="223"/>
      <c r="G37" s="223"/>
      <c r="H37" s="223"/>
      <c r="I37" s="223"/>
      <c r="J37" s="223"/>
      <c r="K37" s="218"/>
      <c r="L37" s="219"/>
      <c r="M37" s="223"/>
      <c r="N37" s="223"/>
      <c r="O37" s="223"/>
      <c r="P37" s="223"/>
    </row>
    <row r="38" spans="1:16" ht="15.75" x14ac:dyDescent="0.25">
      <c r="A38" s="223"/>
      <c r="B38" s="223"/>
      <c r="C38" s="223"/>
      <c r="D38" s="223"/>
      <c r="E38" s="223"/>
      <c r="F38" s="223"/>
      <c r="G38" s="223"/>
      <c r="H38" s="223"/>
      <c r="I38" s="223"/>
      <c r="J38" s="223"/>
      <c r="K38" s="218"/>
      <c r="L38" s="219"/>
      <c r="M38" s="223"/>
      <c r="N38" s="223"/>
      <c r="O38" s="223"/>
      <c r="P38" s="223"/>
    </row>
    <row r="39" spans="1:16" ht="15.75" x14ac:dyDescent="0.25">
      <c r="A39" s="223"/>
      <c r="B39" s="223"/>
      <c r="C39" s="223"/>
      <c r="D39" s="223"/>
      <c r="E39" s="223"/>
      <c r="F39" s="223"/>
      <c r="G39" s="223"/>
      <c r="H39" s="223"/>
      <c r="I39" s="223"/>
      <c r="J39" s="223"/>
      <c r="K39" s="218"/>
      <c r="L39" s="219"/>
      <c r="M39" s="223"/>
      <c r="N39" s="223"/>
      <c r="O39" s="223"/>
      <c r="P39" s="223"/>
    </row>
    <row r="40" spans="1:16" ht="15.75" x14ac:dyDescent="0.25">
      <c r="A40" s="223"/>
      <c r="B40" s="223"/>
      <c r="C40" s="223"/>
      <c r="D40" s="223"/>
      <c r="E40" s="223"/>
      <c r="F40" s="223"/>
      <c r="G40" s="223"/>
      <c r="H40" s="223"/>
      <c r="I40" s="223"/>
      <c r="J40" s="223"/>
      <c r="K40" s="218"/>
      <c r="L40" s="219"/>
      <c r="M40" s="223"/>
      <c r="N40" s="223"/>
      <c r="O40" s="223"/>
      <c r="P40" s="223"/>
    </row>
  </sheetData>
  <autoFilter ref="A5:O29" xr:uid="{5BD5F36C-CFA7-4AD9-A472-9F4D536F5633}"/>
  <mergeCells count="13">
    <mergeCell ref="A31:B31"/>
    <mergeCell ref="A15:O15"/>
    <mergeCell ref="A17:O17"/>
    <mergeCell ref="A21:O21"/>
    <mergeCell ref="A24:O24"/>
    <mergeCell ref="A26:O26"/>
    <mergeCell ref="A28:O28"/>
    <mergeCell ref="A13:O13"/>
    <mergeCell ref="D1:G1"/>
    <mergeCell ref="D2:G2"/>
    <mergeCell ref="D3:G3"/>
    <mergeCell ref="A6:O6"/>
    <mergeCell ref="A8:O8"/>
  </mergeCells>
  <conditionalFormatting sqref="F1:F1048576">
    <cfRule type="cellIs" dxfId="63" priority="5" operator="between">
      <formula>20</formula>
      <formula>25</formula>
    </cfRule>
    <cfRule type="cellIs" dxfId="62" priority="6" operator="between">
      <formula>10</formula>
      <formula>19</formula>
    </cfRule>
    <cfRule type="cellIs" dxfId="61" priority="7" operator="between">
      <formula>4</formula>
      <formula>9</formula>
    </cfRule>
    <cfRule type="cellIs" dxfId="60" priority="8" operator="between">
      <formula>1</formula>
      <formula>3</formula>
    </cfRule>
  </conditionalFormatting>
  <conditionalFormatting sqref="L1:L1048576">
    <cfRule type="cellIs" dxfId="59" priority="9" operator="between">
      <formula>20</formula>
      <formula>25</formula>
    </cfRule>
    <cfRule type="cellIs" dxfId="58" priority="10" operator="between">
      <formula>10</formula>
      <formula>19</formula>
    </cfRule>
    <cfRule type="cellIs" dxfId="57" priority="11" operator="between">
      <formula>4</formula>
      <formula>9</formula>
    </cfRule>
    <cfRule type="cellIs" dxfId="56" priority="12" operator="between">
      <formula>1</formula>
      <formula>3</formula>
    </cfRule>
  </conditionalFormatting>
  <conditionalFormatting sqref="L27">
    <cfRule type="cellIs" dxfId="55" priority="17" operator="between">
      <formula>20</formula>
      <formula>25</formula>
    </cfRule>
    <cfRule type="cellIs" dxfId="54" priority="18" operator="between">
      <formula>10</formula>
      <formula>19</formula>
    </cfRule>
    <cfRule type="cellIs" dxfId="53" priority="19" operator="between">
      <formula>4</formula>
      <formula>9</formula>
    </cfRule>
    <cfRule type="cellIs" dxfId="52" priority="20" operator="between">
      <formula>1</formula>
      <formula>3</formula>
    </cfRule>
  </conditionalFormatting>
  <conditionalFormatting sqref="L29">
    <cfRule type="cellIs" dxfId="51" priority="13" operator="between">
      <formula>20</formula>
      <formula>25</formula>
    </cfRule>
    <cfRule type="cellIs" dxfId="50" priority="14" operator="between">
      <formula>10</formula>
      <formula>19</formula>
    </cfRule>
    <cfRule type="cellIs" dxfId="49" priority="15" operator="between">
      <formula>4</formula>
      <formula>9</formula>
    </cfRule>
    <cfRule type="cellIs" dxfId="48" priority="16" operator="between">
      <formula>1</formula>
      <formula>3</formula>
    </cfRule>
  </conditionalFormatting>
  <printOptions gridLines="1"/>
  <pageMargins left="0.25" right="0.25" top="0.75" bottom="0.75" header="0.3" footer="0.3"/>
  <pageSetup paperSize="9" scale="63" orientation="portrait" r:id="rId1"/>
  <extLst>
    <ext xmlns:x14="http://schemas.microsoft.com/office/spreadsheetml/2009/9/main" uri="{78C0D931-6437-407d-A8EE-F0AAD7539E65}">
      <x14:conditionalFormattings>
        <x14:conditionalFormatting xmlns:xm="http://schemas.microsoft.com/office/excel/2006/main">
          <x14:cfRule type="iconSet" priority="4" id="{544A0FB8-2B67-474D-81FC-44377F21C671}">
            <x14:iconSet iconSet="3Arrows" custom="1">
              <x14:cfvo type="percent">
                <xm:f>0</xm:f>
              </x14:cfvo>
              <x14:cfvo type="num">
                <xm:f>0</xm:f>
              </x14:cfvo>
              <x14:cfvo type="num" gte="0">
                <xm:f>0</xm:f>
              </x14:cfvo>
              <x14:cfIcon iconSet="3Arrows" iconId="2"/>
              <x14:cfIcon iconSet="3Arrows" iconId="1"/>
              <x14:cfIcon iconSet="3Arrows" iconId="0"/>
            </x14:iconSet>
          </x14:cfRule>
          <xm:sqref>H7</xm:sqref>
        </x14:conditionalFormatting>
        <x14:conditionalFormatting xmlns:xm="http://schemas.microsoft.com/office/excel/2006/main">
          <x14:cfRule type="iconSet" priority="2" id="{C9188BAF-80D9-47AA-9675-1018F28D0125}">
            <x14:iconSet iconSet="3Arrows" custom="1">
              <x14:cfvo type="percent">
                <xm:f>0</xm:f>
              </x14:cfvo>
              <x14:cfvo type="num">
                <xm:f>0</xm:f>
              </x14:cfvo>
              <x14:cfvo type="num" gte="0">
                <xm:f>0</xm:f>
              </x14:cfvo>
              <x14:cfIcon iconSet="3Arrows" iconId="2"/>
              <x14:cfIcon iconSet="3Arrows" iconId="1"/>
              <x14:cfIcon iconSet="3Arrows" iconId="0"/>
            </x14:iconSet>
          </x14:cfRule>
          <xm:sqref>H25</xm:sqref>
        </x14:conditionalFormatting>
        <x14:conditionalFormatting xmlns:xm="http://schemas.microsoft.com/office/excel/2006/main">
          <x14:cfRule type="iconSet" priority="21" id="{E8E0680D-BB8D-4900-A6C7-634E64E222E8}">
            <x14:iconSet iconSet="3Arrows" custom="1">
              <x14:cfvo type="percent">
                <xm:f>0</xm:f>
              </x14:cfvo>
              <x14:cfvo type="num">
                <xm:f>0</xm:f>
              </x14:cfvo>
              <x14:cfvo type="num" gte="0">
                <xm:f>0</xm:f>
              </x14:cfvo>
              <x14:cfIcon iconSet="3Arrows" iconId="2"/>
              <x14:cfIcon iconSet="3Arrows" iconId="1"/>
              <x14:cfIcon iconSet="3Arrows" iconId="0"/>
            </x14:iconSet>
          </x14:cfRule>
          <xm:sqref>H29 H9:H12 H27 H18 H14 H20 H16 H22:H23</xm:sqref>
        </x14:conditionalFormatting>
        <x14:conditionalFormatting xmlns:xm="http://schemas.microsoft.com/office/excel/2006/main">
          <x14:cfRule type="iconSet" priority="1" id="{CF4A9EF1-70C8-4928-8D1C-A7F03A0AE0E6}">
            <x14:iconSet iconSet="3Arrows" custom="1">
              <x14:cfvo type="percent">
                <xm:f>0</xm:f>
              </x14:cfvo>
              <x14:cfvo type="num">
                <xm:f>0</xm:f>
              </x14:cfvo>
              <x14:cfvo type="num" gte="0">
                <xm:f>0</xm:f>
              </x14:cfvo>
              <x14:cfIcon iconSet="3Arrows" iconId="2"/>
              <x14:cfIcon iconSet="3Arrows" iconId="1"/>
              <x14:cfIcon iconSet="3Arrows" iconId="0"/>
            </x14:iconSet>
          </x14:cfRule>
          <xm:sqref>N7</xm:sqref>
        </x14:conditionalFormatting>
        <x14:conditionalFormatting xmlns:xm="http://schemas.microsoft.com/office/excel/2006/main">
          <x14:cfRule type="iconSet" priority="3" id="{4590B8AB-AE5D-4E4B-AFC2-84563CAF98AA}">
            <x14:iconSet iconSet="3Arrows" custom="1">
              <x14:cfvo type="percent">
                <xm:f>0</xm:f>
              </x14:cfvo>
              <x14:cfvo type="num">
                <xm:f>0</xm:f>
              </x14:cfvo>
              <x14:cfvo type="num" gte="0">
                <xm:f>0</xm:f>
              </x14:cfvo>
              <x14:cfIcon iconSet="3Arrows" iconId="2"/>
              <x14:cfIcon iconSet="3Arrows" iconId="1"/>
              <x14:cfIcon iconSet="3Arrows" iconId="0"/>
            </x14:iconSet>
          </x14:cfRule>
          <xm:sqref>N25</xm:sqref>
        </x14:conditionalFormatting>
        <x14:conditionalFormatting xmlns:xm="http://schemas.microsoft.com/office/excel/2006/main">
          <x14:cfRule type="iconSet" priority="22" id="{4E222D9C-09A0-4092-8B45-61ACD96FC252}">
            <x14:iconSet iconSet="3Arrows" custom="1">
              <x14:cfvo type="percent">
                <xm:f>0</xm:f>
              </x14:cfvo>
              <x14:cfvo type="num">
                <xm:f>0</xm:f>
              </x14:cfvo>
              <x14:cfvo type="num" gte="0">
                <xm:f>0</xm:f>
              </x14:cfvo>
              <x14:cfIcon iconSet="3Arrows" iconId="2"/>
              <x14:cfIcon iconSet="3Arrows" iconId="1"/>
              <x14:cfIcon iconSet="3Arrows" iconId="0"/>
            </x14:iconSet>
          </x14:cfRule>
          <xm:sqref>N29 N9:N12 N27 N14 N16 N22:N23 N18:N20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AD326-86B8-4A5B-82DB-92A1A3D3776F}">
  <sheetPr>
    <tabColor rgb="FFFF0000"/>
    <pageSetUpPr fitToPage="1"/>
  </sheetPr>
  <dimension ref="A1:U40"/>
  <sheetViews>
    <sheetView zoomScale="85" zoomScaleNormal="115" workbookViewId="0">
      <pane ySplit="4" topLeftCell="A5" activePane="bottomLeft" state="frozen"/>
      <selection activeCell="A5" sqref="A5"/>
      <selection pane="bottomLeft" activeCell="A5" sqref="A5"/>
    </sheetView>
  </sheetViews>
  <sheetFormatPr defaultColWidth="9" defaultRowHeight="15" x14ac:dyDescent="0.25"/>
  <cols>
    <col min="1" max="1" width="6.375" style="176" customWidth="1"/>
    <col min="2" max="2" width="18.625" style="176" customWidth="1"/>
    <col min="3" max="3" width="9.625" style="176" customWidth="1"/>
    <col min="4" max="4" width="9.25" style="176" customWidth="1"/>
    <col min="5" max="5" width="11.25" style="176" customWidth="1"/>
    <col min="6" max="6" width="7.25" style="176" customWidth="1"/>
    <col min="7" max="7" width="10.75" style="176" customWidth="1"/>
    <col min="8" max="8" width="11.625" style="176" customWidth="1"/>
    <col min="9" max="9" width="0.875" style="176" customWidth="1"/>
    <col min="10" max="11" width="13" style="176" customWidth="1"/>
    <col min="12" max="12" width="12.5" style="176" customWidth="1"/>
    <col min="13" max="13" width="10.625" style="176" customWidth="1"/>
    <col min="14" max="14" width="10.375" style="176" customWidth="1"/>
    <col min="15" max="15" width="11.5" style="176" customWidth="1"/>
    <col min="16" max="17" width="20.375" style="175" customWidth="1"/>
    <col min="18" max="21" width="0" style="176" hidden="1" customWidth="1"/>
    <col min="22" max="16384" width="9" style="176"/>
  </cols>
  <sheetData>
    <row r="1" spans="1:21" ht="18" customHeight="1" x14ac:dyDescent="0.3">
      <c r="A1" s="26" t="str">
        <f>+'[2]SLC Strategic Risk Register'!A1</f>
        <v>Strategic Risk Register</v>
      </c>
      <c r="B1" s="223"/>
      <c r="C1" s="223"/>
      <c r="D1" s="247" t="s">
        <v>0</v>
      </c>
      <c r="E1" s="247"/>
      <c r="F1" s="247"/>
      <c r="G1" s="247"/>
      <c r="H1" s="224">
        <v>45771</v>
      </c>
      <c r="I1" s="223"/>
      <c r="J1" s="223"/>
      <c r="K1" s="223"/>
      <c r="L1" s="223"/>
      <c r="M1" s="223"/>
      <c r="N1" s="223"/>
      <c r="O1" s="28" t="str">
        <f>+'[2]SLC Strategic Risk Register'!V1</f>
        <v>RSRMG</v>
      </c>
      <c r="P1" s="225"/>
      <c r="Q1" s="225"/>
      <c r="R1" s="223"/>
      <c r="S1" s="223"/>
      <c r="T1" s="223"/>
      <c r="U1" s="223"/>
    </row>
    <row r="2" spans="1:21" ht="18" customHeight="1" x14ac:dyDescent="0.3">
      <c r="A2" s="26" t="s">
        <v>1</v>
      </c>
      <c r="B2" s="223"/>
      <c r="C2" s="223"/>
      <c r="D2" s="247" t="s">
        <v>2</v>
      </c>
      <c r="E2" s="247"/>
      <c r="F2" s="247"/>
      <c r="G2" s="247"/>
      <c r="H2" s="224">
        <v>45771</v>
      </c>
      <c r="I2" s="223"/>
      <c r="J2" s="223"/>
      <c r="K2" s="223"/>
      <c r="L2" s="223"/>
      <c r="M2" s="223"/>
      <c r="N2" s="223"/>
      <c r="O2" s="28" t="s">
        <v>276</v>
      </c>
      <c r="P2" s="225"/>
      <c r="Q2" s="225"/>
      <c r="R2" s="223"/>
      <c r="S2" s="223"/>
      <c r="T2" s="223"/>
      <c r="U2" s="223"/>
    </row>
    <row r="3" spans="1:21" ht="18" customHeight="1" x14ac:dyDescent="0.25">
      <c r="A3" s="223"/>
      <c r="B3" s="223"/>
      <c r="C3" s="223"/>
      <c r="D3" s="248" t="s">
        <v>3</v>
      </c>
      <c r="E3" s="249"/>
      <c r="F3" s="249"/>
      <c r="G3" s="250"/>
      <c r="H3" s="224">
        <v>45869</v>
      </c>
      <c r="I3" s="223"/>
      <c r="J3" s="223"/>
      <c r="K3" s="223"/>
      <c r="L3" s="223"/>
      <c r="M3" s="223"/>
      <c r="N3" s="223"/>
      <c r="O3" s="30"/>
      <c r="P3" s="225"/>
      <c r="Q3" s="225"/>
      <c r="R3" s="223"/>
      <c r="S3" s="223"/>
      <c r="T3" s="223"/>
      <c r="U3" s="223"/>
    </row>
    <row r="5" spans="1:21" ht="60" x14ac:dyDescent="0.25">
      <c r="A5" s="2" t="s">
        <v>4</v>
      </c>
      <c r="B5" s="2" t="s">
        <v>5</v>
      </c>
      <c r="C5" s="2" t="s">
        <v>6</v>
      </c>
      <c r="D5" s="2" t="s">
        <v>7</v>
      </c>
      <c r="E5" s="2" t="s">
        <v>8</v>
      </c>
      <c r="F5" s="2" t="s">
        <v>9</v>
      </c>
      <c r="G5" s="2" t="s">
        <v>10</v>
      </c>
      <c r="H5" s="2" t="s">
        <v>11</v>
      </c>
      <c r="I5" s="226"/>
      <c r="J5" s="2" t="s">
        <v>12</v>
      </c>
      <c r="K5" s="2" t="s">
        <v>13</v>
      </c>
      <c r="L5" s="2" t="s">
        <v>14</v>
      </c>
      <c r="M5" s="2" t="s">
        <v>15</v>
      </c>
      <c r="N5" s="2" t="s">
        <v>11</v>
      </c>
      <c r="O5" s="2" t="s">
        <v>277</v>
      </c>
      <c r="P5" s="2" t="s">
        <v>18</v>
      </c>
      <c r="Q5" s="2" t="s">
        <v>19</v>
      </c>
      <c r="R5" s="177" t="s">
        <v>20</v>
      </c>
      <c r="S5" s="177" t="s">
        <v>21</v>
      </c>
      <c r="T5" s="177" t="s">
        <v>22</v>
      </c>
      <c r="U5" s="177" t="s">
        <v>22</v>
      </c>
    </row>
    <row r="6" spans="1:21" x14ac:dyDescent="0.25">
      <c r="A6" s="253" t="s">
        <v>23</v>
      </c>
      <c r="B6" s="253"/>
      <c r="C6" s="253"/>
      <c r="D6" s="253"/>
      <c r="E6" s="253"/>
      <c r="F6" s="253"/>
      <c r="G6" s="253"/>
      <c r="H6" s="253"/>
      <c r="I6" s="253"/>
      <c r="J6" s="253"/>
      <c r="K6" s="253"/>
      <c r="L6" s="253"/>
      <c r="M6" s="253"/>
      <c r="N6" s="253"/>
      <c r="O6" s="253"/>
      <c r="P6" s="160"/>
      <c r="Q6" s="160"/>
      <c r="R6" s="223"/>
      <c r="S6" s="223"/>
      <c r="T6" s="223"/>
      <c r="U6" s="223"/>
    </row>
    <row r="7" spans="1:21" ht="75" x14ac:dyDescent="0.25">
      <c r="A7" s="227">
        <v>8</v>
      </c>
      <c r="B7" s="221" t="s">
        <v>24</v>
      </c>
      <c r="C7" s="228" t="s">
        <v>25</v>
      </c>
      <c r="D7" s="23">
        <f>+'[2]SLC Strategic Risk Register'!E7</f>
        <v>3</v>
      </c>
      <c r="E7" s="23">
        <f>+'[2]SLC Strategic Risk Register'!F7</f>
        <v>2</v>
      </c>
      <c r="F7" s="24">
        <f>+'[2]SLC Strategic Risk Register'!G7</f>
        <v>6</v>
      </c>
      <c r="G7" s="23">
        <f>VLOOKUP(B7,'[2]SLC Strategic Risk Register'!D:H,5,FALSE)</f>
        <v>6</v>
      </c>
      <c r="H7" s="23">
        <f>+'[2]SLC Strategic Risk Register'!I7</f>
        <v>0</v>
      </c>
      <c r="I7" s="229"/>
      <c r="J7" s="229">
        <f>+'[2]SLC Strategic Risk Register'!P7</f>
        <v>3</v>
      </c>
      <c r="K7" s="229">
        <f>+'[2]SLC Strategic Risk Register'!Q7</f>
        <v>1</v>
      </c>
      <c r="L7" s="24">
        <f>+'[2]SLC Strategic Risk Register'!R7</f>
        <v>3</v>
      </c>
      <c r="M7" s="229">
        <f>+'[2]SLC Strategic Risk Register'!S7</f>
        <v>3</v>
      </c>
      <c r="N7" s="23">
        <f>+'[2]SLC Strategic Risk Register'!T7</f>
        <v>0</v>
      </c>
      <c r="O7" s="230" t="s">
        <v>268</v>
      </c>
      <c r="P7" s="230" t="s">
        <v>26</v>
      </c>
      <c r="Q7" s="178" t="s">
        <v>27</v>
      </c>
      <c r="R7" s="223">
        <f>VLOOKUP(B7,'[2]Nov 24 SLC Summary'!B:F,5,FALSE)</f>
        <v>6</v>
      </c>
      <c r="S7" s="223">
        <f>VLOOKUP(B7,'[2]Nov 24 SLC Summary'!B:L,11,FALSE)</f>
        <v>3</v>
      </c>
      <c r="T7" s="223">
        <f>G7-R7</f>
        <v>0</v>
      </c>
      <c r="U7" s="223">
        <f>M7-S7</f>
        <v>0</v>
      </c>
    </row>
    <row r="8" spans="1:21" x14ac:dyDescent="0.25">
      <c r="A8" s="253" t="s">
        <v>28</v>
      </c>
      <c r="B8" s="253"/>
      <c r="C8" s="253"/>
      <c r="D8" s="253"/>
      <c r="E8" s="253"/>
      <c r="F8" s="253"/>
      <c r="G8" s="253"/>
      <c r="H8" s="253"/>
      <c r="I8" s="253"/>
      <c r="J8" s="253"/>
      <c r="K8" s="253"/>
      <c r="L8" s="253"/>
      <c r="M8" s="253"/>
      <c r="N8" s="253"/>
      <c r="O8" s="253"/>
      <c r="P8" s="160"/>
      <c r="Q8" s="160"/>
      <c r="R8" s="223"/>
      <c r="S8" s="223"/>
      <c r="T8" s="223"/>
      <c r="U8" s="223"/>
    </row>
    <row r="9" spans="1:21" ht="60" x14ac:dyDescent="0.25">
      <c r="A9" s="227">
        <v>1</v>
      </c>
      <c r="B9" s="221" t="s">
        <v>29</v>
      </c>
      <c r="C9" s="228">
        <v>3</v>
      </c>
      <c r="D9" s="23">
        <f>+'[2]SLC Strategic Risk Register'!E9</f>
        <v>5</v>
      </c>
      <c r="E9" s="23">
        <f>+'[2]SLC Strategic Risk Register'!F9</f>
        <v>4</v>
      </c>
      <c r="F9" s="24">
        <f>+'[2]SLC Strategic Risk Register'!G9</f>
        <v>20</v>
      </c>
      <c r="G9" s="23">
        <f>+'[2]SLC Strategic Risk Register'!H9</f>
        <v>20</v>
      </c>
      <c r="H9" s="23">
        <f>+'[2]SLC Strategic Risk Register'!I9</f>
        <v>0</v>
      </c>
      <c r="I9" s="229"/>
      <c r="J9" s="229">
        <f>+'[2]SLC Strategic Risk Register'!P9</f>
        <v>5</v>
      </c>
      <c r="K9" s="229">
        <f>+'[2]SLC Strategic Risk Register'!Q9</f>
        <v>4</v>
      </c>
      <c r="L9" s="24">
        <f>+'[2]SLC Strategic Risk Register'!R9</f>
        <v>20</v>
      </c>
      <c r="M9" s="229">
        <f>+'[2]SLC Strategic Risk Register'!S9</f>
        <v>20</v>
      </c>
      <c r="N9" s="23">
        <f>+'[2]SLC Strategic Risk Register'!T9</f>
        <v>0</v>
      </c>
      <c r="O9" s="230" t="s">
        <v>278</v>
      </c>
      <c r="P9" s="230" t="s">
        <v>30</v>
      </c>
      <c r="Q9" s="178" t="s">
        <v>27</v>
      </c>
      <c r="R9" s="223">
        <f>VLOOKUP(B9,'[2]Nov 24 SLC Summary'!B:F,5,FALSE)</f>
        <v>20</v>
      </c>
      <c r="S9" s="223">
        <f>VLOOKUP(B9,'[2]Nov 24 SLC Summary'!B:L,11,FALSE)</f>
        <v>20</v>
      </c>
      <c r="T9" s="223">
        <f>G9-R9</f>
        <v>0</v>
      </c>
      <c r="U9" s="223">
        <f>M9-S9</f>
        <v>0</v>
      </c>
    </row>
    <row r="10" spans="1:21" ht="66" customHeight="1" x14ac:dyDescent="0.25">
      <c r="A10" s="227">
        <v>2</v>
      </c>
      <c r="B10" s="221" t="s">
        <v>31</v>
      </c>
      <c r="C10" s="228">
        <v>3</v>
      </c>
      <c r="D10" s="23">
        <f>+'[2]SLC Strategic Risk Register'!E10</f>
        <v>5</v>
      </c>
      <c r="E10" s="23">
        <f>+'[2]SLC Strategic Risk Register'!F10</f>
        <v>3</v>
      </c>
      <c r="F10" s="24">
        <f>+'[2]SLC Strategic Risk Register'!G10</f>
        <v>15</v>
      </c>
      <c r="G10" s="23">
        <f>+'[2]SLC Strategic Risk Register'!H10</f>
        <v>15</v>
      </c>
      <c r="H10" s="23">
        <f>+'[2]SLC Strategic Risk Register'!I10</f>
        <v>0</v>
      </c>
      <c r="I10" s="229"/>
      <c r="J10" s="229">
        <f>+'[2]SLC Strategic Risk Register'!P10</f>
        <v>5</v>
      </c>
      <c r="K10" s="229">
        <f>+'[2]SLC Strategic Risk Register'!Q10</f>
        <v>2</v>
      </c>
      <c r="L10" s="24">
        <f>+'[2]SLC Strategic Risk Register'!R10</f>
        <v>10</v>
      </c>
      <c r="M10" s="229">
        <f>+'[2]SLC Strategic Risk Register'!S10</f>
        <v>10</v>
      </c>
      <c r="N10" s="23">
        <f>+'[2]SLC Strategic Risk Register'!T10</f>
        <v>0</v>
      </c>
      <c r="O10" s="230" t="s">
        <v>278</v>
      </c>
      <c r="P10" s="230" t="s">
        <v>30</v>
      </c>
      <c r="Q10" s="178" t="s">
        <v>27</v>
      </c>
      <c r="R10" s="223">
        <f>VLOOKUP(B10,'[2]Nov 24 SLC Summary'!B:F,5,FALSE)</f>
        <v>15</v>
      </c>
      <c r="S10" s="223">
        <f>VLOOKUP(B10,'[2]Nov 24 SLC Summary'!B:L,11,FALSE)</f>
        <v>10</v>
      </c>
      <c r="T10" s="223">
        <f>G10-R10</f>
        <v>0</v>
      </c>
      <c r="U10" s="223">
        <f>M10-S10</f>
        <v>0</v>
      </c>
    </row>
    <row r="11" spans="1:21" ht="96.75" customHeight="1" x14ac:dyDescent="0.25">
      <c r="A11" s="227">
        <v>3</v>
      </c>
      <c r="B11" s="221" t="s">
        <v>32</v>
      </c>
      <c r="C11" s="228" t="s">
        <v>33</v>
      </c>
      <c r="D11" s="23">
        <f>+'[2]SLC Strategic Risk Register'!E11</f>
        <v>5</v>
      </c>
      <c r="E11" s="23">
        <f>+'[2]SLC Strategic Risk Register'!F11</f>
        <v>3</v>
      </c>
      <c r="F11" s="24">
        <f>+'[2]SLC Strategic Risk Register'!G11</f>
        <v>15</v>
      </c>
      <c r="G11" s="23">
        <f>+'[2]SLC Strategic Risk Register'!H11</f>
        <v>15</v>
      </c>
      <c r="H11" s="23">
        <f>+'[2]SLC Strategic Risk Register'!I11</f>
        <v>0</v>
      </c>
      <c r="I11" s="229"/>
      <c r="J11" s="229">
        <f>+'[2]SLC Strategic Risk Register'!P11</f>
        <v>5</v>
      </c>
      <c r="K11" s="229">
        <f>+'[2]SLC Strategic Risk Register'!Q11</f>
        <v>1</v>
      </c>
      <c r="L11" s="24">
        <f>+'[2]SLC Strategic Risk Register'!R11</f>
        <v>5</v>
      </c>
      <c r="M11" s="229">
        <f>+'[2]SLC Strategic Risk Register'!S11</f>
        <v>5</v>
      </c>
      <c r="N11" s="23">
        <f>+'[2]SLC Strategic Risk Register'!T11</f>
        <v>0</v>
      </c>
      <c r="O11" s="230" t="s">
        <v>270</v>
      </c>
      <c r="P11" s="230" t="s">
        <v>30</v>
      </c>
      <c r="Q11" s="178" t="s">
        <v>27</v>
      </c>
      <c r="R11" s="223">
        <f>VLOOKUP(B11,'[2]Nov 24 SLC Summary'!B:F,5,FALSE)</f>
        <v>15</v>
      </c>
      <c r="S11" s="223">
        <f>VLOOKUP(B11,'[2]Nov 24 SLC Summary'!B:L,11,FALSE)</f>
        <v>5</v>
      </c>
      <c r="T11" s="223">
        <f>G11-R11</f>
        <v>0</v>
      </c>
      <c r="U11" s="223">
        <f>M11-S11</f>
        <v>0</v>
      </c>
    </row>
    <row r="12" spans="1:21" ht="79.5" customHeight="1" x14ac:dyDescent="0.25">
      <c r="A12" s="227">
        <v>5</v>
      </c>
      <c r="B12" s="221" t="s">
        <v>34</v>
      </c>
      <c r="C12" s="228" t="s">
        <v>35</v>
      </c>
      <c r="D12" s="23">
        <f>+'[2]SLC Strategic Risk Register'!E12</f>
        <v>4</v>
      </c>
      <c r="E12" s="23">
        <f>+'[2]SLC Strategic Risk Register'!F12</f>
        <v>3</v>
      </c>
      <c r="F12" s="24">
        <f>+'[2]SLC Strategic Risk Register'!G12</f>
        <v>12</v>
      </c>
      <c r="G12" s="23">
        <f>+'[2]SLC Strategic Risk Register'!H12</f>
        <v>12</v>
      </c>
      <c r="H12" s="23">
        <f>+'[2]SLC Strategic Risk Register'!I12</f>
        <v>0</v>
      </c>
      <c r="I12" s="229"/>
      <c r="J12" s="229">
        <f>+'[2]SLC Strategic Risk Register'!P12</f>
        <v>4</v>
      </c>
      <c r="K12" s="229">
        <f>+'[2]SLC Strategic Risk Register'!Q12</f>
        <v>3</v>
      </c>
      <c r="L12" s="24">
        <f>+'[2]SLC Strategic Risk Register'!R12</f>
        <v>12</v>
      </c>
      <c r="M12" s="229">
        <f>+'[2]SLC Strategic Risk Register'!S12</f>
        <v>8</v>
      </c>
      <c r="N12" s="23">
        <f>+'[2]SLC Strategic Risk Register'!T12</f>
        <v>4</v>
      </c>
      <c r="O12" s="230" t="s">
        <v>278</v>
      </c>
      <c r="P12" s="230" t="s">
        <v>30</v>
      </c>
      <c r="Q12" s="178" t="s">
        <v>27</v>
      </c>
      <c r="R12" s="223">
        <f>VLOOKUP(B12,'[2]Nov 24 SLC Summary'!B:F,5,FALSE)</f>
        <v>12</v>
      </c>
      <c r="S12" s="223">
        <f>VLOOKUP(B12,'[2]Nov 24 SLC Summary'!B:L,11,FALSE)</f>
        <v>12</v>
      </c>
      <c r="T12" s="223">
        <f>G12-R12</f>
        <v>0</v>
      </c>
      <c r="U12" s="223">
        <f>M12-S12</f>
        <v>-4</v>
      </c>
    </row>
    <row r="13" spans="1:21" ht="14.25" customHeight="1" x14ac:dyDescent="0.25">
      <c r="A13" s="254" t="s">
        <v>36</v>
      </c>
      <c r="B13" s="255"/>
      <c r="C13" s="255"/>
      <c r="D13" s="255"/>
      <c r="E13" s="255"/>
      <c r="F13" s="255"/>
      <c r="G13" s="255"/>
      <c r="H13" s="255"/>
      <c r="I13" s="255"/>
      <c r="J13" s="255"/>
      <c r="K13" s="255"/>
      <c r="L13" s="255"/>
      <c r="M13" s="255"/>
      <c r="N13" s="255"/>
      <c r="O13" s="256"/>
      <c r="P13" s="160"/>
      <c r="Q13" s="160"/>
      <c r="R13" s="223"/>
      <c r="S13" s="223"/>
      <c r="T13" s="223"/>
      <c r="U13" s="223"/>
    </row>
    <row r="14" spans="1:21" ht="60" x14ac:dyDescent="0.25">
      <c r="A14" s="227">
        <v>13</v>
      </c>
      <c r="B14" s="221" t="s">
        <v>37</v>
      </c>
      <c r="C14" s="228" t="s">
        <v>25</v>
      </c>
      <c r="D14" s="23">
        <f>+'[2]SLC Strategic Risk Register'!E14</f>
        <v>4</v>
      </c>
      <c r="E14" s="23">
        <f>+'[2]SLC Strategic Risk Register'!F14</f>
        <v>2</v>
      </c>
      <c r="F14" s="24">
        <f>+'[2]SLC Strategic Risk Register'!G14</f>
        <v>8</v>
      </c>
      <c r="G14" s="23">
        <f>+'[2]SLC Strategic Risk Register'!H14</f>
        <v>8</v>
      </c>
      <c r="H14" s="23">
        <f>+'[2]SLC Strategic Risk Register'!I14</f>
        <v>0</v>
      </c>
      <c r="I14" s="229"/>
      <c r="J14" s="229">
        <f>+'[2]SLC Strategic Risk Register'!P14</f>
        <v>4</v>
      </c>
      <c r="K14" s="229">
        <f>+'[2]SLC Strategic Risk Register'!Q14</f>
        <v>1</v>
      </c>
      <c r="L14" s="24">
        <f>+'[2]SLC Strategic Risk Register'!R14</f>
        <v>4</v>
      </c>
      <c r="M14" s="229">
        <f>+'[2]SLC Strategic Risk Register'!S14</f>
        <v>4</v>
      </c>
      <c r="N14" s="23">
        <f>+'[2]SLC Strategic Risk Register'!T14</f>
        <v>0</v>
      </c>
      <c r="O14" s="230" t="s">
        <v>279</v>
      </c>
      <c r="P14" s="230" t="s">
        <v>36</v>
      </c>
      <c r="Q14" s="178" t="s">
        <v>38</v>
      </c>
      <c r="R14" s="223">
        <f>VLOOKUP(B14,'[2]Nov 24 SLC Summary'!B:F,5,FALSE)</f>
        <v>8</v>
      </c>
      <c r="S14" s="223">
        <f>VLOOKUP(B14,'[2]Nov 24 SLC Summary'!B:L,11,FALSE)</f>
        <v>4</v>
      </c>
      <c r="T14" s="223">
        <f>G14-R14</f>
        <v>0</v>
      </c>
      <c r="U14" s="223">
        <f>M14-S14</f>
        <v>0</v>
      </c>
    </row>
    <row r="15" spans="1:21" x14ac:dyDescent="0.25">
      <c r="A15" s="254" t="s">
        <v>280</v>
      </c>
      <c r="B15" s="255"/>
      <c r="C15" s="255"/>
      <c r="D15" s="255"/>
      <c r="E15" s="255"/>
      <c r="F15" s="255"/>
      <c r="G15" s="255"/>
      <c r="H15" s="255"/>
      <c r="I15" s="255"/>
      <c r="J15" s="255"/>
      <c r="K15" s="255"/>
      <c r="L15" s="255"/>
      <c r="M15" s="255"/>
      <c r="N15" s="255"/>
      <c r="O15" s="256"/>
      <c r="P15" s="160"/>
      <c r="Q15" s="160"/>
      <c r="R15" s="223"/>
      <c r="S15" s="223"/>
      <c r="T15" s="223"/>
      <c r="U15" s="223"/>
    </row>
    <row r="16" spans="1:21" ht="60" x14ac:dyDescent="0.25">
      <c r="A16" s="227">
        <v>6</v>
      </c>
      <c r="B16" s="221" t="s">
        <v>121</v>
      </c>
      <c r="C16" s="228">
        <v>2</v>
      </c>
      <c r="D16" s="23">
        <f>+'[2]SLC Strategic Risk Register'!E16</f>
        <v>4</v>
      </c>
      <c r="E16" s="23">
        <v>3</v>
      </c>
      <c r="F16" s="24">
        <f>+'[2]SLC Strategic Risk Register'!G16</f>
        <v>12</v>
      </c>
      <c r="G16" s="23">
        <f>+'[2]SLC Strategic Risk Register'!H16</f>
        <v>12</v>
      </c>
      <c r="H16" s="23">
        <f>+'[2]SLC Strategic Risk Register'!I16</f>
        <v>0</v>
      </c>
      <c r="I16" s="229"/>
      <c r="J16" s="229">
        <f>+'[2]SLC Strategic Risk Register'!P16</f>
        <v>4</v>
      </c>
      <c r="K16" s="229">
        <v>2</v>
      </c>
      <c r="L16" s="24">
        <f>+'[2]SLC Strategic Risk Register'!R16</f>
        <v>8</v>
      </c>
      <c r="M16" s="229">
        <f>+'[2]SLC Strategic Risk Register'!S16</f>
        <v>8</v>
      </c>
      <c r="N16" s="23">
        <f>+'[2]SLC Strategic Risk Register'!T16</f>
        <v>0</v>
      </c>
      <c r="O16" s="230" t="s">
        <v>281</v>
      </c>
      <c r="P16" s="230" t="s">
        <v>41</v>
      </c>
      <c r="Q16" s="178" t="s">
        <v>27</v>
      </c>
      <c r="R16" s="223" t="e">
        <f>VLOOKUP(B16,'[2]Nov 24 SLC Summary'!B:F,5,FALSE)</f>
        <v>#N/A</v>
      </c>
      <c r="S16" s="223" t="e">
        <f>VLOOKUP(B16,'[2]Nov 24 SLC Summary'!B:L,11,FALSE)</f>
        <v>#N/A</v>
      </c>
      <c r="T16" s="223" t="e">
        <f>G16-R16</f>
        <v>#N/A</v>
      </c>
      <c r="U16" s="223" t="e">
        <f>M16-S16</f>
        <v>#N/A</v>
      </c>
    </row>
    <row r="17" spans="1:21" x14ac:dyDescent="0.25">
      <c r="A17" s="253" t="s">
        <v>41</v>
      </c>
      <c r="B17" s="253"/>
      <c r="C17" s="253"/>
      <c r="D17" s="253"/>
      <c r="E17" s="253"/>
      <c r="F17" s="253"/>
      <c r="G17" s="253"/>
      <c r="H17" s="253"/>
      <c r="I17" s="253"/>
      <c r="J17" s="253"/>
      <c r="K17" s="253"/>
      <c r="L17" s="253"/>
      <c r="M17" s="253"/>
      <c r="N17" s="253"/>
      <c r="O17" s="253"/>
      <c r="P17" s="160"/>
      <c r="Q17" s="160"/>
      <c r="R17" s="223"/>
      <c r="S17" s="223"/>
      <c r="T17" s="223"/>
      <c r="U17" s="223"/>
    </row>
    <row r="18" spans="1:21" ht="75" x14ac:dyDescent="0.25">
      <c r="A18" s="227">
        <v>4</v>
      </c>
      <c r="B18" s="221" t="s">
        <v>127</v>
      </c>
      <c r="C18" s="228" t="s">
        <v>25</v>
      </c>
      <c r="D18" s="23">
        <f>+'[2]SLC Strategic Risk Register'!E18</f>
        <v>2</v>
      </c>
      <c r="E18" s="23">
        <f>+'[2]SLC Strategic Risk Register'!F18</f>
        <v>3</v>
      </c>
      <c r="F18" s="24">
        <f>+'[2]SLC Strategic Risk Register'!G18</f>
        <v>6</v>
      </c>
      <c r="G18" s="23">
        <f>+'[2]SLC Strategic Risk Register'!H18</f>
        <v>6</v>
      </c>
      <c r="H18" s="23">
        <f>+'[2]SLC Strategic Risk Register'!I18</f>
        <v>0</v>
      </c>
      <c r="I18" s="229"/>
      <c r="J18" s="229">
        <f>+'[2]SLC Strategic Risk Register'!P18</f>
        <v>2</v>
      </c>
      <c r="K18" s="229">
        <f>+'[2]SLC Strategic Risk Register'!Q18</f>
        <v>2</v>
      </c>
      <c r="L18" s="24">
        <f>+'[2]SLC Strategic Risk Register'!R18</f>
        <v>4</v>
      </c>
      <c r="M18" s="229">
        <f>+'[2]SLC Strategic Risk Register'!S18</f>
        <v>4</v>
      </c>
      <c r="N18" s="23">
        <f>+'[2]SLC Strategic Risk Register'!T18</f>
        <v>0</v>
      </c>
      <c r="O18" s="230" t="s">
        <v>268</v>
      </c>
      <c r="P18" s="230" t="s">
        <v>41</v>
      </c>
      <c r="Q18" s="178" t="s">
        <v>27</v>
      </c>
      <c r="R18" s="223" t="e">
        <f>VLOOKUP(B18,'[2]Nov 24 SLC Summary'!B:F,5,FALSE)</f>
        <v>#N/A</v>
      </c>
      <c r="S18" s="223" t="e">
        <f>VLOOKUP(B18,'[2]Nov 24 SLC Summary'!B:L,11,FALSE)</f>
        <v>#N/A</v>
      </c>
      <c r="T18" s="223" t="e">
        <f>G18-R18</f>
        <v>#N/A</v>
      </c>
      <c r="U18" s="223" t="e">
        <f>M18-S18</f>
        <v>#N/A</v>
      </c>
    </row>
    <row r="19" spans="1:21" ht="60" x14ac:dyDescent="0.25">
      <c r="A19" s="227">
        <v>11</v>
      </c>
      <c r="B19" s="221" t="s">
        <v>43</v>
      </c>
      <c r="C19" s="228" t="s">
        <v>33</v>
      </c>
      <c r="D19" s="23">
        <f>+'[2]SLC Strategic Risk Register'!E19</f>
        <v>3</v>
      </c>
      <c r="E19" s="23">
        <f>+'[2]SLC Strategic Risk Register'!F19</f>
        <v>3</v>
      </c>
      <c r="F19" s="24">
        <f>+'[2]SLC Strategic Risk Register'!G19</f>
        <v>9</v>
      </c>
      <c r="G19" s="23">
        <f>+'[2]SLC Strategic Risk Register'!H19</f>
        <v>9</v>
      </c>
      <c r="H19" s="23">
        <f>+'[2]SLC Strategic Risk Register'!I19</f>
        <v>0</v>
      </c>
      <c r="I19" s="229"/>
      <c r="J19" s="229">
        <f>+'[2]SLC Strategic Risk Register'!P19</f>
        <v>3</v>
      </c>
      <c r="K19" s="229">
        <f>+'[2]SLC Strategic Risk Register'!Q19</f>
        <v>1</v>
      </c>
      <c r="L19" s="24">
        <f>+'[2]SLC Strategic Risk Register'!R19</f>
        <v>3</v>
      </c>
      <c r="M19" s="229">
        <f>+'[2]SLC Strategic Risk Register'!S19</f>
        <v>3</v>
      </c>
      <c r="N19" s="23">
        <f>+'[2]SLC Strategic Risk Register'!T19</f>
        <v>0</v>
      </c>
      <c r="O19" s="230" t="s">
        <v>282</v>
      </c>
      <c r="P19" s="230" t="s">
        <v>41</v>
      </c>
      <c r="Q19" s="178" t="s">
        <v>27</v>
      </c>
      <c r="R19" s="223">
        <f>VLOOKUP(B19,'[2]Nov 24 SLC Summary'!B:F,5,FALSE)</f>
        <v>9</v>
      </c>
      <c r="S19" s="223">
        <f>VLOOKUP(B19,'[2]Nov 24 SLC Summary'!B:L,11,FALSE)</f>
        <v>3</v>
      </c>
      <c r="T19" s="223">
        <f>G19-R19</f>
        <v>0</v>
      </c>
      <c r="U19" s="223">
        <f>M19-S19</f>
        <v>0</v>
      </c>
    </row>
    <row r="20" spans="1:21" ht="75" x14ac:dyDescent="0.25">
      <c r="A20" s="227">
        <v>15</v>
      </c>
      <c r="B20" s="221" t="s">
        <v>44</v>
      </c>
      <c r="C20" s="228">
        <v>3</v>
      </c>
      <c r="D20" s="23">
        <f>+'[2]SLC Strategic Risk Register'!E20</f>
        <v>3</v>
      </c>
      <c r="E20" s="23">
        <f>+'[2]SLC Strategic Risk Register'!F20</f>
        <v>3</v>
      </c>
      <c r="F20" s="24">
        <f>+'[2]SLC Strategic Risk Register'!G20</f>
        <v>9</v>
      </c>
      <c r="G20" s="23">
        <f>+'[2]SLC Strategic Risk Register'!H20</f>
        <v>9</v>
      </c>
      <c r="H20" s="23">
        <f>+'[2]SLC Strategic Risk Register'!I20</f>
        <v>0</v>
      </c>
      <c r="I20" s="229"/>
      <c r="J20" s="229">
        <f>+'[2]SLC Strategic Risk Register'!P20</f>
        <v>3</v>
      </c>
      <c r="K20" s="229">
        <f>+'[2]SLC Strategic Risk Register'!Q20</f>
        <v>2</v>
      </c>
      <c r="L20" s="24">
        <f>+'[2]SLC Strategic Risk Register'!R20</f>
        <v>6</v>
      </c>
      <c r="M20" s="229">
        <f>+'[2]SLC Strategic Risk Register'!S20</f>
        <v>6</v>
      </c>
      <c r="N20" s="23">
        <f>+'[2]SLC Strategic Risk Register'!T20</f>
        <v>0</v>
      </c>
      <c r="O20" s="230" t="s">
        <v>278</v>
      </c>
      <c r="P20" s="230" t="s">
        <v>41</v>
      </c>
      <c r="Q20" s="178" t="s">
        <v>27</v>
      </c>
      <c r="R20" s="223" t="e">
        <f>VLOOKUP(B20,'[2]Nov 24 SLC Summary'!B:F,5,FALSE)</f>
        <v>#N/A</v>
      </c>
      <c r="S20" s="223" t="e">
        <f>VLOOKUP(B20,'[2]Nov 24 SLC Summary'!B:L,11,FALSE)</f>
        <v>#N/A</v>
      </c>
      <c r="T20" s="223" t="e">
        <f>G20-R20</f>
        <v>#N/A</v>
      </c>
      <c r="U20" s="223" t="e">
        <f>M20-S20</f>
        <v>#N/A</v>
      </c>
    </row>
    <row r="21" spans="1:21" x14ac:dyDescent="0.25">
      <c r="A21" s="253" t="s">
        <v>45</v>
      </c>
      <c r="B21" s="253"/>
      <c r="C21" s="253"/>
      <c r="D21" s="253"/>
      <c r="E21" s="253"/>
      <c r="F21" s="253"/>
      <c r="G21" s="253"/>
      <c r="H21" s="253"/>
      <c r="I21" s="253"/>
      <c r="J21" s="253"/>
      <c r="K21" s="253"/>
      <c r="L21" s="253"/>
      <c r="M21" s="253"/>
      <c r="N21" s="253"/>
      <c r="O21" s="253"/>
      <c r="P21" s="160"/>
      <c r="Q21" s="160"/>
      <c r="R21" s="223"/>
      <c r="S21" s="223"/>
      <c r="T21" s="223"/>
      <c r="U21" s="223"/>
    </row>
    <row r="22" spans="1:21" ht="75" x14ac:dyDescent="0.25">
      <c r="A22" s="227">
        <v>9</v>
      </c>
      <c r="B22" s="221" t="s">
        <v>140</v>
      </c>
      <c r="C22" s="228" t="s">
        <v>47</v>
      </c>
      <c r="D22" s="23">
        <f>+'[2]SLC Strategic Risk Register'!E22</f>
        <v>4</v>
      </c>
      <c r="E22" s="23">
        <f>+'[2]SLC Strategic Risk Register'!F22</f>
        <v>2</v>
      </c>
      <c r="F22" s="24">
        <f>+'[2]SLC Strategic Risk Register'!G22</f>
        <v>8</v>
      </c>
      <c r="G22" s="23">
        <f>+'[2]SLC Strategic Risk Register'!H22</f>
        <v>8</v>
      </c>
      <c r="H22" s="23">
        <f>+'[2]SLC Strategic Risk Register'!I22</f>
        <v>0</v>
      </c>
      <c r="I22" s="229"/>
      <c r="J22" s="229">
        <f>+'[2]SLC Strategic Risk Register'!P22</f>
        <v>4</v>
      </c>
      <c r="K22" s="229">
        <f>+'[2]SLC Strategic Risk Register'!Q22</f>
        <v>1</v>
      </c>
      <c r="L22" s="24">
        <f>+'[2]SLC Strategic Risk Register'!R22</f>
        <v>4</v>
      </c>
      <c r="M22" s="229">
        <f>+'[2]SLC Strategic Risk Register'!S22</f>
        <v>4</v>
      </c>
      <c r="N22" s="23">
        <f>+'[2]SLC Strategic Risk Register'!T22</f>
        <v>0</v>
      </c>
      <c r="O22" s="230" t="s">
        <v>270</v>
      </c>
      <c r="P22" s="230" t="s">
        <v>45</v>
      </c>
      <c r="Q22" s="178" t="s">
        <v>48</v>
      </c>
      <c r="R22" s="223" t="e">
        <f>VLOOKUP(B22,'[2]Nov 24 SLC Summary'!B:F,5,FALSE)</f>
        <v>#N/A</v>
      </c>
      <c r="S22" s="223" t="e">
        <f>VLOOKUP(B22,'[2]Nov 24 SLC Summary'!B:L,11,FALSE)</f>
        <v>#N/A</v>
      </c>
      <c r="T22" s="223" t="e">
        <f>G22-R22</f>
        <v>#N/A</v>
      </c>
      <c r="U22" s="223" t="e">
        <f>M22-S22</f>
        <v>#N/A</v>
      </c>
    </row>
    <row r="23" spans="1:21" ht="90" x14ac:dyDescent="0.25">
      <c r="A23" s="227">
        <v>12</v>
      </c>
      <c r="B23" s="221" t="s">
        <v>283</v>
      </c>
      <c r="C23" s="228" t="s">
        <v>47</v>
      </c>
      <c r="D23" s="23">
        <f>+'[2]SLC Strategic Risk Register'!E23</f>
        <v>4</v>
      </c>
      <c r="E23" s="23">
        <f>+'[2]SLC Strategic Risk Register'!F23</f>
        <v>2</v>
      </c>
      <c r="F23" s="24">
        <f>+'[2]SLC Strategic Risk Register'!G23</f>
        <v>8</v>
      </c>
      <c r="G23" s="23">
        <f>+'[2]SLC Strategic Risk Register'!H23</f>
        <v>8</v>
      </c>
      <c r="H23" s="23">
        <f>+'[2]SLC Strategic Risk Register'!I23</f>
        <v>0</v>
      </c>
      <c r="I23" s="229"/>
      <c r="J23" s="229">
        <f>+'[2]SLC Strategic Risk Register'!P23</f>
        <v>4</v>
      </c>
      <c r="K23" s="229">
        <f>+'[2]SLC Strategic Risk Register'!Q23</f>
        <v>3</v>
      </c>
      <c r="L23" s="24">
        <f>+'[2]SLC Strategic Risk Register'!R23</f>
        <v>12</v>
      </c>
      <c r="M23" s="229">
        <f>+'[2]SLC Strategic Risk Register'!S23</f>
        <v>8</v>
      </c>
      <c r="N23" s="23">
        <f>+'[2]SLC Strategic Risk Register'!T23</f>
        <v>4</v>
      </c>
      <c r="O23" s="230" t="s">
        <v>270</v>
      </c>
      <c r="P23" s="230" t="s">
        <v>45</v>
      </c>
      <c r="Q23" s="178" t="s">
        <v>48</v>
      </c>
      <c r="R23" s="223" t="e">
        <f>VLOOKUP(B23,'[2]Nov 24 SLC Summary'!B:F,5,FALSE)</f>
        <v>#N/A</v>
      </c>
      <c r="S23" s="223" t="e">
        <f>VLOOKUP(B23,'[2]Nov 24 SLC Summary'!B:L,11,FALSE)</f>
        <v>#N/A</v>
      </c>
      <c r="T23" s="223" t="e">
        <f>G23-R23</f>
        <v>#N/A</v>
      </c>
      <c r="U23" s="223" t="e">
        <f>M23-S23</f>
        <v>#N/A</v>
      </c>
    </row>
    <row r="24" spans="1:21" x14ac:dyDescent="0.25">
      <c r="A24" s="253" t="s">
        <v>50</v>
      </c>
      <c r="B24" s="253"/>
      <c r="C24" s="253"/>
      <c r="D24" s="253"/>
      <c r="E24" s="253"/>
      <c r="F24" s="253"/>
      <c r="G24" s="253"/>
      <c r="H24" s="253"/>
      <c r="I24" s="253"/>
      <c r="J24" s="253"/>
      <c r="K24" s="253"/>
      <c r="L24" s="253"/>
      <c r="M24" s="253"/>
      <c r="N24" s="253"/>
      <c r="O24" s="253"/>
      <c r="P24" s="160"/>
      <c r="Q24" s="160"/>
      <c r="R24" s="223"/>
      <c r="S24" s="223"/>
      <c r="T24" s="223"/>
      <c r="U24" s="223">
        <f>M24-S24</f>
        <v>0</v>
      </c>
    </row>
    <row r="25" spans="1:21" ht="75" x14ac:dyDescent="0.25">
      <c r="A25" s="227">
        <v>10</v>
      </c>
      <c r="B25" s="221" t="s">
        <v>51</v>
      </c>
      <c r="C25" s="228" t="s">
        <v>47</v>
      </c>
      <c r="D25" s="23">
        <f>+'[2]SLC Strategic Risk Register'!E25</f>
        <v>4</v>
      </c>
      <c r="E25" s="23">
        <f>+'[2]SLC Strategic Risk Register'!F25</f>
        <v>2</v>
      </c>
      <c r="F25" s="24">
        <f>+'[2]SLC Strategic Risk Register'!G25</f>
        <v>8</v>
      </c>
      <c r="G25" s="23">
        <f>+'[2]SLC Strategic Risk Register'!H25</f>
        <v>8</v>
      </c>
      <c r="H25" s="23">
        <f>+'[2]SLC Strategic Risk Register'!I25</f>
        <v>0</v>
      </c>
      <c r="I25" s="229"/>
      <c r="J25" s="229">
        <f>+'[2]SLC Strategic Risk Register'!P25</f>
        <v>4</v>
      </c>
      <c r="K25" s="229">
        <f>+'[2]SLC Strategic Risk Register'!Q25</f>
        <v>1</v>
      </c>
      <c r="L25" s="24">
        <f>+'[2]SLC Strategic Risk Register'!R25</f>
        <v>4</v>
      </c>
      <c r="M25" s="229">
        <f>+'[2]SLC Strategic Risk Register'!S25</f>
        <v>4</v>
      </c>
      <c r="N25" s="23">
        <f>+'[2]SLC Strategic Risk Register'!T25</f>
        <v>0</v>
      </c>
      <c r="O25" s="230" t="s">
        <v>275</v>
      </c>
      <c r="P25" s="230" t="s">
        <v>50</v>
      </c>
      <c r="Q25" s="178" t="s">
        <v>52</v>
      </c>
      <c r="R25" s="223">
        <f>VLOOKUP(B25,'[2]Nov 24 SLC Summary'!B:F,5,FALSE)</f>
        <v>8</v>
      </c>
      <c r="S25" s="223">
        <f>VLOOKUP(B25,'[2]Nov 24 SLC Summary'!B:L,11,FALSE)</f>
        <v>4</v>
      </c>
      <c r="T25" s="223">
        <f>G25-R25</f>
        <v>0</v>
      </c>
      <c r="U25" s="223">
        <f>M25-S25</f>
        <v>0</v>
      </c>
    </row>
    <row r="26" spans="1:21" x14ac:dyDescent="0.25">
      <c r="A26" s="253" t="s">
        <v>53</v>
      </c>
      <c r="B26" s="253"/>
      <c r="C26" s="253"/>
      <c r="D26" s="253"/>
      <c r="E26" s="253"/>
      <c r="F26" s="253"/>
      <c r="G26" s="253"/>
      <c r="H26" s="253"/>
      <c r="I26" s="253"/>
      <c r="J26" s="253"/>
      <c r="K26" s="253"/>
      <c r="L26" s="253"/>
      <c r="M26" s="253"/>
      <c r="N26" s="253"/>
      <c r="O26" s="253"/>
      <c r="P26" s="160"/>
      <c r="Q26" s="160"/>
      <c r="R26" s="223"/>
      <c r="S26" s="223"/>
      <c r="T26" s="223"/>
      <c r="U26" s="223"/>
    </row>
    <row r="27" spans="1:21" ht="60" x14ac:dyDescent="0.25">
      <c r="A27" s="227">
        <v>7</v>
      </c>
      <c r="B27" s="221" t="s">
        <v>54</v>
      </c>
      <c r="C27" s="228">
        <v>3</v>
      </c>
      <c r="D27" s="23">
        <f>+'[2]SLC Strategic Risk Register'!E27</f>
        <v>3</v>
      </c>
      <c r="E27" s="23">
        <f>+'[2]SLC Strategic Risk Register'!F27</f>
        <v>2</v>
      </c>
      <c r="F27" s="24">
        <f>+'[2]SLC Strategic Risk Register'!G27</f>
        <v>6</v>
      </c>
      <c r="G27" s="23">
        <f>+'[2]SLC Strategic Risk Register'!H27</f>
        <v>6</v>
      </c>
      <c r="H27" s="23">
        <f>+'[2]SLC Strategic Risk Register'!I27</f>
        <v>0</v>
      </c>
      <c r="I27" s="229"/>
      <c r="J27" s="229">
        <f>+'[2]SLC Strategic Risk Register'!P27</f>
        <v>3</v>
      </c>
      <c r="K27" s="229">
        <f>+'[2]SLC Strategic Risk Register'!Q27</f>
        <v>2</v>
      </c>
      <c r="L27" s="24">
        <f>+'[2]SLC Strategic Risk Register'!R27</f>
        <v>6</v>
      </c>
      <c r="M27" s="229">
        <f>+'[2]SLC Strategic Risk Register'!S27</f>
        <v>3</v>
      </c>
      <c r="N27" s="23">
        <f>+'[2]SLC Strategic Risk Register'!T27</f>
        <v>3</v>
      </c>
      <c r="O27" s="230" t="s">
        <v>268</v>
      </c>
      <c r="P27" s="230" t="s">
        <v>53</v>
      </c>
      <c r="Q27" s="178" t="s">
        <v>38</v>
      </c>
      <c r="R27" s="223">
        <f>VLOOKUP(B27,'[2]Nov 24 SLC Summary'!B:F,5,FALSE)</f>
        <v>6</v>
      </c>
      <c r="S27" s="223">
        <f>VLOOKUP(B27,'[2]Nov 24 SLC Summary'!B:L,11,FALSE)</f>
        <v>6</v>
      </c>
      <c r="T27" s="223">
        <f>G27-R27</f>
        <v>0</v>
      </c>
      <c r="U27" s="223">
        <f>M27-S27</f>
        <v>-3</v>
      </c>
    </row>
    <row r="28" spans="1:21" x14ac:dyDescent="0.25">
      <c r="A28" s="253" t="s">
        <v>55</v>
      </c>
      <c r="B28" s="253"/>
      <c r="C28" s="253"/>
      <c r="D28" s="253"/>
      <c r="E28" s="253"/>
      <c r="F28" s="253"/>
      <c r="G28" s="253"/>
      <c r="H28" s="253"/>
      <c r="I28" s="253"/>
      <c r="J28" s="253"/>
      <c r="K28" s="253"/>
      <c r="L28" s="253"/>
      <c r="M28" s="253"/>
      <c r="N28" s="253"/>
      <c r="O28" s="253"/>
      <c r="P28" s="160"/>
      <c r="Q28" s="160"/>
      <c r="R28" s="223"/>
      <c r="S28" s="223"/>
      <c r="T28" s="223"/>
      <c r="U28" s="223"/>
    </row>
    <row r="29" spans="1:21" ht="45" x14ac:dyDescent="0.25">
      <c r="A29" s="227">
        <v>14</v>
      </c>
      <c r="B29" s="221" t="s">
        <v>56</v>
      </c>
      <c r="C29" s="228">
        <v>3</v>
      </c>
      <c r="D29" s="23">
        <f>+'[2]SLC Strategic Risk Register'!E29</f>
        <v>4</v>
      </c>
      <c r="E29" s="23">
        <f>+'[2]SLC Strategic Risk Register'!F29</f>
        <v>4</v>
      </c>
      <c r="F29" s="24">
        <f>+'[2]SLC Strategic Risk Register'!G29</f>
        <v>16</v>
      </c>
      <c r="G29" s="23">
        <f>+'[2]SLC Strategic Risk Register'!H29</f>
        <v>16</v>
      </c>
      <c r="H29" s="23">
        <f>+'[2]SLC Strategic Risk Register'!I29</f>
        <v>0</v>
      </c>
      <c r="I29" s="229"/>
      <c r="J29" s="229">
        <f>+'[2]SLC Strategic Risk Register'!P29</f>
        <v>4</v>
      </c>
      <c r="K29" s="229">
        <f>+'[2]SLC Strategic Risk Register'!Q29</f>
        <v>3</v>
      </c>
      <c r="L29" s="24">
        <f>+'[2]SLC Strategic Risk Register'!R29</f>
        <v>12</v>
      </c>
      <c r="M29" s="229">
        <f>+'[2]SLC Strategic Risk Register'!S29</f>
        <v>12</v>
      </c>
      <c r="N29" s="23">
        <f>+'[2]SLC Strategic Risk Register'!T29</f>
        <v>0</v>
      </c>
      <c r="O29" s="230" t="s">
        <v>118</v>
      </c>
      <c r="P29" s="230" t="s">
        <v>55</v>
      </c>
      <c r="Q29" s="178" t="s">
        <v>48</v>
      </c>
      <c r="R29" s="223">
        <f>VLOOKUP(B29,'[2]Nov 24 SLC Summary'!B:F,5,FALSE)</f>
        <v>16</v>
      </c>
      <c r="S29" s="223">
        <f>VLOOKUP(B29,'[2]Nov 24 SLC Summary'!B:L,11,FALSE)</f>
        <v>12</v>
      </c>
      <c r="T29" s="223">
        <f>G29-R29</f>
        <v>0</v>
      </c>
      <c r="U29" s="223">
        <f>M29-S29</f>
        <v>0</v>
      </c>
    </row>
    <row r="30" spans="1:21" ht="15.75" thickBot="1" x14ac:dyDescent="0.3">
      <c r="A30" s="223"/>
      <c r="B30" s="223"/>
      <c r="C30" s="223"/>
      <c r="D30" s="1"/>
      <c r="E30" s="1"/>
      <c r="F30" s="1"/>
      <c r="G30" s="1"/>
      <c r="H30" s="1"/>
      <c r="I30" s="223"/>
      <c r="J30" s="223"/>
      <c r="K30" s="223"/>
      <c r="L30" s="223"/>
      <c r="M30" s="223"/>
      <c r="N30" s="223"/>
      <c r="O30" s="223"/>
      <c r="P30" s="225"/>
      <c r="Q30" s="225"/>
      <c r="R30" s="223"/>
      <c r="S30" s="223"/>
      <c r="T30" s="223"/>
      <c r="U30" s="223"/>
    </row>
    <row r="31" spans="1:21" ht="15.75" thickBot="1" x14ac:dyDescent="0.3">
      <c r="A31" s="251" t="s">
        <v>57</v>
      </c>
      <c r="B31" s="252"/>
      <c r="C31" s="231"/>
      <c r="D31" s="223"/>
      <c r="E31" s="223"/>
      <c r="F31" s="223"/>
      <c r="G31" s="1"/>
      <c r="H31" s="223"/>
      <c r="I31" s="223"/>
      <c r="J31" s="9" t="s">
        <v>58</v>
      </c>
      <c r="K31" s="117" t="s">
        <v>59</v>
      </c>
      <c r="L31" s="179" t="s">
        <v>60</v>
      </c>
      <c r="M31" s="223"/>
      <c r="N31"/>
      <c r="O31"/>
      <c r="P31" s="225"/>
      <c r="Q31" s="225"/>
      <c r="R31" s="223"/>
      <c r="S31" s="223"/>
      <c r="T31" s="223"/>
      <c r="U31" s="223"/>
    </row>
    <row r="32" spans="1:21" x14ac:dyDescent="0.25">
      <c r="A32" s="115">
        <v>1</v>
      </c>
      <c r="B32" s="124" t="s">
        <v>61</v>
      </c>
      <c r="C32" s="29"/>
      <c r="D32" s="223"/>
      <c r="E32" s="223"/>
      <c r="F32" s="223"/>
      <c r="G32" s="1"/>
      <c r="H32" s="1"/>
      <c r="I32" s="223"/>
      <c r="J32" s="1"/>
      <c r="K32" s="119" t="s">
        <v>62</v>
      </c>
      <c r="L32" s="180" t="s">
        <v>63</v>
      </c>
      <c r="M32" s="223"/>
      <c r="N32"/>
      <c r="O32"/>
      <c r="P32" s="225"/>
      <c r="Q32" s="225"/>
      <c r="R32" s="223"/>
      <c r="S32" s="223"/>
      <c r="T32" s="223"/>
      <c r="U32" s="223"/>
    </row>
    <row r="33" spans="1:15" x14ac:dyDescent="0.25">
      <c r="A33" s="115">
        <v>2</v>
      </c>
      <c r="B33" s="124" t="s">
        <v>64</v>
      </c>
      <c r="C33" s="29"/>
      <c r="D33" s="223"/>
      <c r="E33" s="223"/>
      <c r="F33" s="223"/>
      <c r="G33" s="1"/>
      <c r="H33" s="1"/>
      <c r="I33" s="223"/>
      <c r="J33" s="1"/>
      <c r="K33" s="119" t="s">
        <v>65</v>
      </c>
      <c r="L33" s="181" t="s">
        <v>66</v>
      </c>
      <c r="M33" s="223"/>
      <c r="N33"/>
      <c r="O33"/>
    </row>
    <row r="34" spans="1:15" x14ac:dyDescent="0.25">
      <c r="A34" s="115">
        <v>3</v>
      </c>
      <c r="B34" s="124" t="s">
        <v>67</v>
      </c>
      <c r="C34" s="29"/>
      <c r="D34" s="223"/>
      <c r="E34" s="223"/>
      <c r="F34" s="223"/>
      <c r="G34" s="223"/>
      <c r="H34" s="223"/>
      <c r="I34" s="223"/>
      <c r="J34" s="223"/>
      <c r="K34" s="122" t="s">
        <v>68</v>
      </c>
      <c r="L34" s="182" t="s">
        <v>69</v>
      </c>
      <c r="M34" s="223"/>
      <c r="N34" s="223"/>
      <c r="O34" s="223"/>
    </row>
    <row r="35" spans="1:15" x14ac:dyDescent="0.25">
      <c r="A35" s="125">
        <v>4</v>
      </c>
      <c r="B35" s="124" t="s">
        <v>70</v>
      </c>
      <c r="C35" s="223"/>
      <c r="D35" s="223"/>
      <c r="E35" s="223"/>
      <c r="F35" s="223"/>
      <c r="G35" s="223"/>
      <c r="H35" s="223"/>
      <c r="I35" s="223"/>
      <c r="J35" s="223"/>
      <c r="K35" s="223"/>
      <c r="L35" s="223"/>
      <c r="M35" s="223"/>
      <c r="N35" s="223"/>
      <c r="O35" s="223"/>
    </row>
    <row r="36" spans="1:15" x14ac:dyDescent="0.25">
      <c r="A36" s="223"/>
      <c r="B36" s="223"/>
      <c r="C36" s="223"/>
      <c r="D36" s="1"/>
      <c r="E36" s="1"/>
      <c r="F36" s="1"/>
      <c r="G36" s="1"/>
      <c r="H36" s="1"/>
      <c r="I36" s="223"/>
      <c r="J36" s="223"/>
      <c r="K36" s="223"/>
      <c r="L36" s="223"/>
      <c r="M36" s="223"/>
      <c r="N36" s="223"/>
      <c r="O36" s="223"/>
    </row>
    <row r="37" spans="1:15" ht="15.75" x14ac:dyDescent="0.25">
      <c r="A37" s="223"/>
      <c r="B37" s="223"/>
      <c r="C37" s="223"/>
      <c r="D37" s="223"/>
      <c r="E37" s="223"/>
      <c r="F37" s="223"/>
      <c r="G37" s="223"/>
      <c r="H37" s="223"/>
      <c r="I37" s="223"/>
      <c r="J37" s="223"/>
      <c r="K37" s="183"/>
      <c r="L37" s="184"/>
      <c r="M37" s="223"/>
      <c r="N37" s="223"/>
      <c r="O37" s="223"/>
    </row>
    <row r="38" spans="1:15" ht="15.75" x14ac:dyDescent="0.25">
      <c r="A38" s="223"/>
      <c r="B38" s="223"/>
      <c r="C38" s="223"/>
      <c r="D38" s="223"/>
      <c r="E38" s="223"/>
      <c r="F38" s="223"/>
      <c r="G38" s="223"/>
      <c r="H38" s="223"/>
      <c r="I38" s="223"/>
      <c r="J38" s="223"/>
      <c r="K38" s="183"/>
      <c r="L38" s="184"/>
      <c r="M38" s="223"/>
      <c r="N38" s="223"/>
      <c r="O38" s="223"/>
    </row>
    <row r="39" spans="1:15" ht="15.75" x14ac:dyDescent="0.25">
      <c r="A39" s="223"/>
      <c r="B39" s="223"/>
      <c r="C39" s="223"/>
      <c r="D39" s="223"/>
      <c r="E39" s="223"/>
      <c r="F39" s="223"/>
      <c r="G39" s="223"/>
      <c r="H39" s="223"/>
      <c r="I39" s="223"/>
      <c r="J39" s="223"/>
      <c r="K39" s="183"/>
      <c r="L39" s="184"/>
      <c r="M39" s="223"/>
      <c r="N39" s="223"/>
      <c r="O39" s="223"/>
    </row>
    <row r="40" spans="1:15" ht="15.75" x14ac:dyDescent="0.25">
      <c r="A40" s="223"/>
      <c r="B40" s="223"/>
      <c r="C40" s="223"/>
      <c r="D40" s="223"/>
      <c r="E40" s="223"/>
      <c r="F40" s="223"/>
      <c r="G40" s="223"/>
      <c r="H40" s="223"/>
      <c r="I40" s="223"/>
      <c r="J40" s="223"/>
      <c r="K40" s="183"/>
      <c r="L40" s="184"/>
      <c r="M40" s="223"/>
      <c r="N40" s="223"/>
      <c r="O40" s="223"/>
    </row>
  </sheetData>
  <autoFilter ref="A5:O29" xr:uid="{5BD5F36C-CFA7-4AD9-A472-9F4D536F5633}"/>
  <mergeCells count="13">
    <mergeCell ref="A13:O13"/>
    <mergeCell ref="D1:G1"/>
    <mergeCell ref="D2:G2"/>
    <mergeCell ref="D3:G3"/>
    <mergeCell ref="A6:O6"/>
    <mergeCell ref="A8:O8"/>
    <mergeCell ref="A31:B31"/>
    <mergeCell ref="A15:O15"/>
    <mergeCell ref="A17:O17"/>
    <mergeCell ref="A21:O21"/>
    <mergeCell ref="A24:O24"/>
    <mergeCell ref="A26:O26"/>
    <mergeCell ref="A28:O28"/>
  </mergeCells>
  <conditionalFormatting sqref="F1:F1048576">
    <cfRule type="cellIs" dxfId="47" priority="5" operator="between">
      <formula>20</formula>
      <formula>25</formula>
    </cfRule>
    <cfRule type="cellIs" dxfId="46" priority="6" operator="between">
      <formula>10</formula>
      <formula>19</formula>
    </cfRule>
    <cfRule type="cellIs" dxfId="45" priority="7" operator="between">
      <formula>4</formula>
      <formula>9</formula>
    </cfRule>
    <cfRule type="cellIs" dxfId="44" priority="8" operator="between">
      <formula>1</formula>
      <formula>3</formula>
    </cfRule>
  </conditionalFormatting>
  <conditionalFormatting sqref="L1:L1048576">
    <cfRule type="cellIs" dxfId="43" priority="9" operator="between">
      <formula>20</formula>
      <formula>25</formula>
    </cfRule>
    <cfRule type="cellIs" dxfId="42" priority="10" operator="between">
      <formula>10</formula>
      <formula>19</formula>
    </cfRule>
    <cfRule type="cellIs" dxfId="41" priority="11" operator="between">
      <formula>4</formula>
      <formula>9</formula>
    </cfRule>
    <cfRule type="cellIs" dxfId="40" priority="12" operator="between">
      <formula>1</formula>
      <formula>3</formula>
    </cfRule>
  </conditionalFormatting>
  <conditionalFormatting sqref="L27">
    <cfRule type="cellIs" dxfId="39" priority="17" operator="between">
      <formula>20</formula>
      <formula>25</formula>
    </cfRule>
    <cfRule type="cellIs" dxfId="38" priority="18" operator="between">
      <formula>10</formula>
      <formula>19</formula>
    </cfRule>
    <cfRule type="cellIs" dxfId="37" priority="19" operator="between">
      <formula>4</formula>
      <formula>9</formula>
    </cfRule>
    <cfRule type="cellIs" dxfId="36" priority="20" operator="between">
      <formula>1</formula>
      <formula>3</formula>
    </cfRule>
  </conditionalFormatting>
  <conditionalFormatting sqref="L29">
    <cfRule type="cellIs" dxfId="35" priority="13" operator="between">
      <formula>20</formula>
      <formula>25</formula>
    </cfRule>
    <cfRule type="cellIs" dxfId="34" priority="14" operator="between">
      <formula>10</formula>
      <formula>19</formula>
    </cfRule>
    <cfRule type="cellIs" dxfId="33" priority="15" operator="between">
      <formula>4</formula>
      <formula>9</formula>
    </cfRule>
    <cfRule type="cellIs" dxfId="32" priority="16" operator="between">
      <formula>1</formula>
      <formula>3</formula>
    </cfRule>
  </conditionalFormatting>
  <printOptions gridLines="1"/>
  <pageMargins left="0.25" right="0.25" top="0.75" bottom="0.75" header="0.3" footer="0.3"/>
  <pageSetup paperSize="9" scale="63" orientation="portrait" r:id="rId1"/>
  <extLst>
    <ext xmlns:x14="http://schemas.microsoft.com/office/spreadsheetml/2009/9/main" uri="{78C0D931-6437-407d-A8EE-F0AAD7539E65}">
      <x14:conditionalFormattings>
        <x14:conditionalFormatting xmlns:xm="http://schemas.microsoft.com/office/excel/2006/main">
          <x14:cfRule type="iconSet" priority="4" id="{55BD7296-43C6-4250-BEFB-71341869A741}">
            <x14:iconSet iconSet="3Arrows" custom="1">
              <x14:cfvo type="percent">
                <xm:f>0</xm:f>
              </x14:cfvo>
              <x14:cfvo type="num">
                <xm:f>0</xm:f>
              </x14:cfvo>
              <x14:cfvo type="num" gte="0">
                <xm:f>0</xm:f>
              </x14:cfvo>
              <x14:cfIcon iconSet="3Arrows" iconId="2"/>
              <x14:cfIcon iconSet="3Arrows" iconId="1"/>
              <x14:cfIcon iconSet="3Arrows" iconId="0"/>
            </x14:iconSet>
          </x14:cfRule>
          <xm:sqref>H7</xm:sqref>
        </x14:conditionalFormatting>
        <x14:conditionalFormatting xmlns:xm="http://schemas.microsoft.com/office/excel/2006/main">
          <x14:cfRule type="iconSet" priority="2" id="{5C4F99D9-485C-4D52-B5A8-8147B7885E70}">
            <x14:iconSet iconSet="3Arrows" custom="1">
              <x14:cfvo type="percent">
                <xm:f>0</xm:f>
              </x14:cfvo>
              <x14:cfvo type="num">
                <xm:f>0</xm:f>
              </x14:cfvo>
              <x14:cfvo type="num" gte="0">
                <xm:f>0</xm:f>
              </x14:cfvo>
              <x14:cfIcon iconSet="3Arrows" iconId="2"/>
              <x14:cfIcon iconSet="3Arrows" iconId="1"/>
              <x14:cfIcon iconSet="3Arrows" iconId="0"/>
            </x14:iconSet>
          </x14:cfRule>
          <xm:sqref>H25</xm:sqref>
        </x14:conditionalFormatting>
        <x14:conditionalFormatting xmlns:xm="http://schemas.microsoft.com/office/excel/2006/main">
          <x14:cfRule type="iconSet" priority="21" id="{41C5A272-EE37-4BA8-B9DA-65884829DA47}">
            <x14:iconSet iconSet="3Arrows" custom="1">
              <x14:cfvo type="percent">
                <xm:f>0</xm:f>
              </x14:cfvo>
              <x14:cfvo type="num">
                <xm:f>0</xm:f>
              </x14:cfvo>
              <x14:cfvo type="num" gte="0">
                <xm:f>0</xm:f>
              </x14:cfvo>
              <x14:cfIcon iconSet="3Arrows" iconId="2"/>
              <x14:cfIcon iconSet="3Arrows" iconId="1"/>
              <x14:cfIcon iconSet="3Arrows" iconId="0"/>
            </x14:iconSet>
          </x14:cfRule>
          <xm:sqref>H29 H9:H12 H27 H18 H14 H20 H16 H22:H23</xm:sqref>
        </x14:conditionalFormatting>
        <x14:conditionalFormatting xmlns:xm="http://schemas.microsoft.com/office/excel/2006/main">
          <x14:cfRule type="iconSet" priority="1" id="{42614FC9-CA3D-4F5A-A63A-EA473997F926}">
            <x14:iconSet iconSet="3Arrows" custom="1">
              <x14:cfvo type="percent">
                <xm:f>0</xm:f>
              </x14:cfvo>
              <x14:cfvo type="num">
                <xm:f>0</xm:f>
              </x14:cfvo>
              <x14:cfvo type="num" gte="0">
                <xm:f>0</xm:f>
              </x14:cfvo>
              <x14:cfIcon iconSet="3Arrows" iconId="2"/>
              <x14:cfIcon iconSet="3Arrows" iconId="1"/>
              <x14:cfIcon iconSet="3Arrows" iconId="0"/>
            </x14:iconSet>
          </x14:cfRule>
          <xm:sqref>N7</xm:sqref>
        </x14:conditionalFormatting>
        <x14:conditionalFormatting xmlns:xm="http://schemas.microsoft.com/office/excel/2006/main">
          <x14:cfRule type="iconSet" priority="3" id="{A66776FD-D125-4881-A8DA-D4A74A8402C0}">
            <x14:iconSet iconSet="3Arrows" custom="1">
              <x14:cfvo type="percent">
                <xm:f>0</xm:f>
              </x14:cfvo>
              <x14:cfvo type="num">
                <xm:f>0</xm:f>
              </x14:cfvo>
              <x14:cfvo type="num" gte="0">
                <xm:f>0</xm:f>
              </x14:cfvo>
              <x14:cfIcon iconSet="3Arrows" iconId="2"/>
              <x14:cfIcon iconSet="3Arrows" iconId="1"/>
              <x14:cfIcon iconSet="3Arrows" iconId="0"/>
            </x14:iconSet>
          </x14:cfRule>
          <xm:sqref>N25</xm:sqref>
        </x14:conditionalFormatting>
        <x14:conditionalFormatting xmlns:xm="http://schemas.microsoft.com/office/excel/2006/main">
          <x14:cfRule type="iconSet" priority="22" id="{B2A863CD-BB9B-46EA-BEC5-4729CB0CCFC8}">
            <x14:iconSet iconSet="3Arrows" custom="1">
              <x14:cfvo type="percent">
                <xm:f>0</xm:f>
              </x14:cfvo>
              <x14:cfvo type="num">
                <xm:f>0</xm:f>
              </x14:cfvo>
              <x14:cfvo type="num" gte="0">
                <xm:f>0</xm:f>
              </x14:cfvo>
              <x14:cfIcon iconSet="3Arrows" iconId="2"/>
              <x14:cfIcon iconSet="3Arrows" iconId="1"/>
              <x14:cfIcon iconSet="3Arrows" iconId="0"/>
            </x14:iconSet>
          </x14:cfRule>
          <xm:sqref>N29 N9:N12 N27 N14 N16 N22:N23 N18:N20</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3C78E-3E18-4C40-BDE9-AFB61F3B5342}">
  <sheetPr>
    <tabColor rgb="FFFF0000"/>
    <pageSetUpPr fitToPage="1"/>
  </sheetPr>
  <dimension ref="A1:AF40"/>
  <sheetViews>
    <sheetView zoomScale="85" zoomScaleNormal="115" workbookViewId="0">
      <selection activeCell="A5" sqref="A5"/>
    </sheetView>
  </sheetViews>
  <sheetFormatPr defaultColWidth="9" defaultRowHeight="15" x14ac:dyDescent="0.25"/>
  <cols>
    <col min="1" max="1" width="6.375" style="166" customWidth="1"/>
    <col min="2" max="2" width="18.625" style="166" customWidth="1"/>
    <col min="3" max="3" width="9.625" style="166" customWidth="1"/>
    <col min="4" max="4" width="9.25" style="166" customWidth="1"/>
    <col min="5" max="5" width="11.25" style="166" customWidth="1"/>
    <col min="6" max="6" width="7.25" style="166" customWidth="1"/>
    <col min="7" max="7" width="10.75" style="166" customWidth="1"/>
    <col min="8" max="8" width="11.625" style="166" customWidth="1"/>
    <col min="9" max="9" width="0.875" style="166" customWidth="1"/>
    <col min="10" max="11" width="13" style="166" customWidth="1"/>
    <col min="12" max="12" width="12.5" style="166" customWidth="1"/>
    <col min="13" max="13" width="10.625" style="166" customWidth="1"/>
    <col min="14" max="14" width="10.375" style="166" customWidth="1"/>
    <col min="15" max="15" width="11.5" style="166" customWidth="1"/>
    <col min="16" max="17" width="20.375" style="167" customWidth="1"/>
    <col min="18" max="21" width="0" style="166" hidden="1" customWidth="1"/>
    <col min="22" max="16384" width="9" style="166"/>
  </cols>
  <sheetData>
    <row r="1" spans="1:32" ht="18" customHeight="1" x14ac:dyDescent="0.3">
      <c r="A1" s="26" t="str">
        <f>+'SLC Strategic Risk Register'!A1</f>
        <v>Strategic Risk Register</v>
      </c>
      <c r="B1" s="223"/>
      <c r="C1" s="223"/>
      <c r="D1" s="247" t="s">
        <v>0</v>
      </c>
      <c r="E1" s="247"/>
      <c r="F1" s="247"/>
      <c r="G1" s="247"/>
      <c r="H1" s="224">
        <v>45684</v>
      </c>
      <c r="I1" s="223"/>
      <c r="J1" s="223"/>
      <c r="K1" s="223"/>
      <c r="L1" s="223"/>
      <c r="M1" s="223"/>
      <c r="N1" s="223"/>
      <c r="O1" s="28">
        <f>+'SLC Strategic Risk Register'!V1</f>
        <v>0</v>
      </c>
      <c r="P1" s="225"/>
      <c r="Q1" s="225"/>
      <c r="R1" s="223"/>
      <c r="S1" s="223"/>
      <c r="T1" s="223"/>
      <c r="U1" s="223"/>
      <c r="V1" s="223"/>
      <c r="W1" s="223"/>
      <c r="X1" s="223"/>
      <c r="Y1" s="223"/>
      <c r="Z1" s="223"/>
      <c r="AA1" s="223"/>
      <c r="AB1" s="223"/>
      <c r="AC1" s="223"/>
      <c r="AD1" s="223"/>
      <c r="AE1" s="223"/>
      <c r="AF1" s="223"/>
    </row>
    <row r="2" spans="1:32" ht="18" customHeight="1" x14ac:dyDescent="0.3">
      <c r="A2" s="26" t="s">
        <v>1</v>
      </c>
      <c r="B2" s="223"/>
      <c r="C2" s="223"/>
      <c r="D2" s="247" t="s">
        <v>2</v>
      </c>
      <c r="E2" s="247"/>
      <c r="F2" s="247"/>
      <c r="G2" s="247"/>
      <c r="H2" s="224">
        <v>45692</v>
      </c>
      <c r="I2" s="223"/>
      <c r="J2" s="223"/>
      <c r="K2" s="223"/>
      <c r="L2" s="223"/>
      <c r="M2" s="223"/>
      <c r="N2" s="223"/>
      <c r="O2" s="28" t="s">
        <v>284</v>
      </c>
      <c r="P2" s="225"/>
      <c r="Q2" s="225"/>
      <c r="R2" s="223"/>
      <c r="S2" s="223"/>
      <c r="T2" s="223"/>
      <c r="U2" s="223"/>
      <c r="V2" s="223"/>
      <c r="W2" s="223"/>
      <c r="X2" s="223"/>
      <c r="Y2" s="223"/>
      <c r="Z2" s="223"/>
      <c r="AA2" s="223"/>
      <c r="AB2" s="223"/>
      <c r="AC2" s="223"/>
      <c r="AD2" s="223"/>
      <c r="AE2" s="223"/>
      <c r="AF2" s="223"/>
    </row>
    <row r="3" spans="1:32" ht="18" customHeight="1" x14ac:dyDescent="0.25">
      <c r="A3" s="223"/>
      <c r="B3" s="223"/>
      <c r="C3" s="223"/>
      <c r="D3" s="248" t="s">
        <v>3</v>
      </c>
      <c r="E3" s="249"/>
      <c r="F3" s="249"/>
      <c r="G3" s="250"/>
      <c r="H3" s="224">
        <v>45738</v>
      </c>
      <c r="I3" s="223"/>
      <c r="J3" s="223"/>
      <c r="K3" s="223"/>
      <c r="L3" s="223"/>
      <c r="M3" s="223"/>
      <c r="N3" s="223"/>
      <c r="O3" s="30"/>
      <c r="P3" s="225"/>
      <c r="Q3" s="225"/>
      <c r="R3" s="223"/>
      <c r="S3" s="223"/>
      <c r="T3" s="223"/>
      <c r="U3" s="223"/>
      <c r="V3" s="223"/>
      <c r="W3" s="223"/>
      <c r="X3" s="223"/>
      <c r="Y3" s="223"/>
      <c r="Z3" s="223"/>
      <c r="AA3" s="223"/>
      <c r="AB3" s="223"/>
      <c r="AC3" s="223"/>
      <c r="AD3" s="223"/>
      <c r="AE3" s="223"/>
      <c r="AF3" s="223"/>
    </row>
    <row r="5" spans="1:32" ht="60" x14ac:dyDescent="0.25">
      <c r="A5" s="2" t="s">
        <v>4</v>
      </c>
      <c r="B5" s="2" t="s">
        <v>5</v>
      </c>
      <c r="C5" s="2" t="s">
        <v>6</v>
      </c>
      <c r="D5" s="2" t="s">
        <v>7</v>
      </c>
      <c r="E5" s="2" t="s">
        <v>8</v>
      </c>
      <c r="F5" s="2" t="s">
        <v>9</v>
      </c>
      <c r="G5" s="2" t="s">
        <v>10</v>
      </c>
      <c r="H5" s="2" t="s">
        <v>11</v>
      </c>
      <c r="I5" s="226"/>
      <c r="J5" s="2" t="s">
        <v>12</v>
      </c>
      <c r="K5" s="2" t="s">
        <v>13</v>
      </c>
      <c r="L5" s="2" t="s">
        <v>14</v>
      </c>
      <c r="M5" s="2" t="s">
        <v>15</v>
      </c>
      <c r="N5" s="2" t="s">
        <v>11</v>
      </c>
      <c r="O5" s="2" t="s">
        <v>277</v>
      </c>
      <c r="P5" s="2" t="s">
        <v>18</v>
      </c>
      <c r="Q5" s="2" t="s">
        <v>19</v>
      </c>
      <c r="R5" s="177" t="s">
        <v>20</v>
      </c>
      <c r="S5" s="177" t="s">
        <v>21</v>
      </c>
      <c r="T5" s="177" t="s">
        <v>22</v>
      </c>
      <c r="U5" s="177" t="s">
        <v>22</v>
      </c>
      <c r="V5" s="223"/>
      <c r="W5" s="223"/>
      <c r="X5" s="223"/>
      <c r="Y5" s="223"/>
      <c r="Z5" s="223"/>
      <c r="AA5" s="223"/>
      <c r="AB5" s="223"/>
      <c r="AC5" s="223"/>
      <c r="AD5" s="223"/>
      <c r="AE5" s="223"/>
      <c r="AF5" s="223"/>
    </row>
    <row r="6" spans="1:32" x14ac:dyDescent="0.25">
      <c r="A6" s="253" t="s">
        <v>23</v>
      </c>
      <c r="B6" s="253"/>
      <c r="C6" s="253"/>
      <c r="D6" s="253"/>
      <c r="E6" s="253"/>
      <c r="F6" s="253"/>
      <c r="G6" s="253"/>
      <c r="H6" s="253"/>
      <c r="I6" s="253"/>
      <c r="J6" s="253"/>
      <c r="K6" s="253"/>
      <c r="L6" s="253"/>
      <c r="M6" s="253"/>
      <c r="N6" s="253"/>
      <c r="O6" s="253"/>
      <c r="P6" s="160"/>
      <c r="Q6" s="160"/>
      <c r="R6" s="223"/>
      <c r="S6" s="223"/>
      <c r="T6" s="223"/>
      <c r="U6" s="223"/>
      <c r="V6" s="223"/>
      <c r="W6" s="223"/>
      <c r="X6" s="223"/>
      <c r="Y6" s="223"/>
      <c r="Z6" s="223"/>
      <c r="AA6" s="223"/>
      <c r="AB6" s="223"/>
      <c r="AC6" s="223"/>
      <c r="AD6" s="223"/>
      <c r="AE6" s="223"/>
      <c r="AF6" s="223"/>
    </row>
    <row r="7" spans="1:32" ht="75" x14ac:dyDescent="0.25">
      <c r="A7" s="227">
        <v>8</v>
      </c>
      <c r="B7" s="221" t="s">
        <v>24</v>
      </c>
      <c r="C7" s="228" t="s">
        <v>25</v>
      </c>
      <c r="D7" s="23">
        <f>+'SLC Strategic Risk Register'!E7</f>
        <v>3</v>
      </c>
      <c r="E7" s="23">
        <f>+'SLC Strategic Risk Register'!F7</f>
        <v>2</v>
      </c>
      <c r="F7" s="24">
        <f>+'SLC Strategic Risk Register'!G7</f>
        <v>6</v>
      </c>
      <c r="G7" s="23">
        <f>VLOOKUP(B7,'SLC Strategic Risk Register'!D:H,5,FALSE)</f>
        <v>6</v>
      </c>
      <c r="H7" s="23">
        <f>+'SLC Strategic Risk Register'!I7</f>
        <v>0</v>
      </c>
      <c r="I7" s="229"/>
      <c r="J7" s="229">
        <f>+'SLC Strategic Risk Register'!P7</f>
        <v>3</v>
      </c>
      <c r="K7" s="229">
        <f>+'SLC Strategic Risk Register'!Q7</f>
        <v>1</v>
      </c>
      <c r="L7" s="24">
        <f>+'SLC Strategic Risk Register'!R7</f>
        <v>3</v>
      </c>
      <c r="M7" s="229">
        <f>+'SLC Strategic Risk Register'!S7</f>
        <v>3</v>
      </c>
      <c r="N7" s="23">
        <f>+'SLC Strategic Risk Register'!T7</f>
        <v>0</v>
      </c>
      <c r="O7" s="230" t="s">
        <v>268</v>
      </c>
      <c r="P7" s="230" t="s">
        <v>26</v>
      </c>
      <c r="Q7" s="178" t="s">
        <v>27</v>
      </c>
      <c r="R7" s="223">
        <f>VLOOKUP(B7,'Nov 24 SLC Summary'!B:F,5,FALSE)</f>
        <v>6</v>
      </c>
      <c r="S7" s="223">
        <f>VLOOKUP(B7,'Nov 24 SLC Summary'!B:L,11,FALSE)</f>
        <v>3</v>
      </c>
      <c r="T7" s="223">
        <f>G7-R7</f>
        <v>0</v>
      </c>
      <c r="U7" s="223">
        <f>M7-S7</f>
        <v>0</v>
      </c>
      <c r="V7" s="223"/>
      <c r="W7" s="223"/>
      <c r="X7" s="223"/>
      <c r="Y7" s="223"/>
      <c r="Z7" s="223"/>
      <c r="AA7" s="223"/>
      <c r="AB7" s="223"/>
      <c r="AC7" s="223"/>
      <c r="AD7" s="223"/>
      <c r="AE7" s="223"/>
      <c r="AF7" s="223"/>
    </row>
    <row r="8" spans="1:32" x14ac:dyDescent="0.25">
      <c r="A8" s="253" t="s">
        <v>28</v>
      </c>
      <c r="B8" s="253"/>
      <c r="C8" s="253"/>
      <c r="D8" s="253"/>
      <c r="E8" s="253"/>
      <c r="F8" s="253"/>
      <c r="G8" s="253"/>
      <c r="H8" s="253"/>
      <c r="I8" s="253"/>
      <c r="J8" s="253"/>
      <c r="K8" s="253"/>
      <c r="L8" s="253"/>
      <c r="M8" s="253"/>
      <c r="N8" s="253"/>
      <c r="O8" s="253"/>
      <c r="P8" s="160"/>
      <c r="Q8" s="160"/>
      <c r="R8" s="223"/>
      <c r="S8" s="223"/>
      <c r="T8" s="223"/>
      <c r="U8" s="223"/>
      <c r="V8" s="223"/>
      <c r="W8" s="223"/>
      <c r="X8" s="223"/>
      <c r="Y8" s="223"/>
      <c r="Z8" s="223"/>
      <c r="AA8" s="223"/>
      <c r="AB8" s="223"/>
      <c r="AC8" s="223"/>
      <c r="AD8" s="223"/>
      <c r="AE8" s="223"/>
      <c r="AF8" s="223"/>
    </row>
    <row r="9" spans="1:32" ht="60" x14ac:dyDescent="0.25">
      <c r="A9" s="227">
        <v>1</v>
      </c>
      <c r="B9" s="221" t="s">
        <v>29</v>
      </c>
      <c r="C9" s="228">
        <v>3</v>
      </c>
      <c r="D9" s="23">
        <f>+'SLC Strategic Risk Register'!E9</f>
        <v>5</v>
      </c>
      <c r="E9" s="23">
        <f>+'SLC Strategic Risk Register'!F9</f>
        <v>4</v>
      </c>
      <c r="F9" s="24">
        <f>+'SLC Strategic Risk Register'!G9</f>
        <v>20</v>
      </c>
      <c r="G9" s="23">
        <f>+'SLC Strategic Risk Register'!H9</f>
        <v>20</v>
      </c>
      <c r="H9" s="23">
        <f>+'SLC Strategic Risk Register'!I9</f>
        <v>0</v>
      </c>
      <c r="I9" s="229"/>
      <c r="J9" s="229">
        <f>+'SLC Strategic Risk Register'!P9</f>
        <v>5</v>
      </c>
      <c r="K9" s="229">
        <f>+'SLC Strategic Risk Register'!Q9</f>
        <v>4</v>
      </c>
      <c r="L9" s="24">
        <f>+'SLC Strategic Risk Register'!R9</f>
        <v>20</v>
      </c>
      <c r="M9" s="229">
        <f>+'SLC Strategic Risk Register'!S9</f>
        <v>20</v>
      </c>
      <c r="N9" s="23">
        <f>+'SLC Strategic Risk Register'!T9</f>
        <v>0</v>
      </c>
      <c r="O9" s="230" t="s">
        <v>278</v>
      </c>
      <c r="P9" s="230" t="s">
        <v>30</v>
      </c>
      <c r="Q9" s="178" t="s">
        <v>27</v>
      </c>
      <c r="R9" s="223">
        <f>VLOOKUP(B9,'Nov 24 SLC Summary'!B:F,5,FALSE)</f>
        <v>20</v>
      </c>
      <c r="S9" s="223">
        <f>VLOOKUP(B9,'Nov 24 SLC Summary'!B:L,11,FALSE)</f>
        <v>20</v>
      </c>
      <c r="T9" s="223">
        <f>G9-R9</f>
        <v>0</v>
      </c>
      <c r="U9" s="223">
        <f>M9-S9</f>
        <v>0</v>
      </c>
      <c r="V9" s="223"/>
      <c r="W9" s="223"/>
      <c r="X9" s="223"/>
      <c r="Y9" s="223"/>
      <c r="Z9" s="223"/>
      <c r="AA9" s="223"/>
      <c r="AB9" s="223"/>
      <c r="AC9" s="223"/>
      <c r="AD9" s="223"/>
      <c r="AE9" s="223"/>
      <c r="AF9" s="223"/>
    </row>
    <row r="10" spans="1:32" ht="66" customHeight="1" x14ac:dyDescent="0.25">
      <c r="A10" s="227">
        <v>2</v>
      </c>
      <c r="B10" s="221" t="s">
        <v>31</v>
      </c>
      <c r="C10" s="228">
        <v>3</v>
      </c>
      <c r="D10" s="23">
        <f>+'SLC Strategic Risk Register'!E10</f>
        <v>5</v>
      </c>
      <c r="E10" s="23">
        <f>+'SLC Strategic Risk Register'!F10</f>
        <v>3</v>
      </c>
      <c r="F10" s="24">
        <f>+'SLC Strategic Risk Register'!G10</f>
        <v>15</v>
      </c>
      <c r="G10" s="23">
        <f>+'SLC Strategic Risk Register'!H10</f>
        <v>15</v>
      </c>
      <c r="H10" s="23">
        <f>+'SLC Strategic Risk Register'!I10</f>
        <v>0</v>
      </c>
      <c r="I10" s="229"/>
      <c r="J10" s="229">
        <f>+'SLC Strategic Risk Register'!P10</f>
        <v>5</v>
      </c>
      <c r="K10" s="229">
        <f>+'SLC Strategic Risk Register'!Q10</f>
        <v>2</v>
      </c>
      <c r="L10" s="24">
        <f>+'SLC Strategic Risk Register'!R10</f>
        <v>10</v>
      </c>
      <c r="M10" s="229">
        <f>+'SLC Strategic Risk Register'!S10</f>
        <v>10</v>
      </c>
      <c r="N10" s="23">
        <f>+'SLC Strategic Risk Register'!T10</f>
        <v>0</v>
      </c>
      <c r="O10" s="230" t="s">
        <v>278</v>
      </c>
      <c r="P10" s="230" t="s">
        <v>30</v>
      </c>
      <c r="Q10" s="178" t="s">
        <v>27</v>
      </c>
      <c r="R10" s="223">
        <f>VLOOKUP(B10,'Nov 24 SLC Summary'!B:F,5,FALSE)</f>
        <v>15</v>
      </c>
      <c r="S10" s="223">
        <f>VLOOKUP(B10,'Nov 24 SLC Summary'!B:L,11,FALSE)</f>
        <v>10</v>
      </c>
      <c r="T10" s="223">
        <f>G10-R10</f>
        <v>0</v>
      </c>
      <c r="U10" s="223">
        <f>M10-S10</f>
        <v>0</v>
      </c>
      <c r="V10" s="223"/>
      <c r="W10" s="223"/>
      <c r="X10" s="223"/>
      <c r="Y10" s="223"/>
      <c r="Z10" s="223"/>
      <c r="AA10" s="223"/>
      <c r="AB10" s="223"/>
      <c r="AC10" s="223"/>
      <c r="AD10" s="223"/>
      <c r="AE10" s="223"/>
      <c r="AF10" s="223"/>
    </row>
    <row r="11" spans="1:32" ht="96.75" customHeight="1" x14ac:dyDescent="0.25">
      <c r="A11" s="227">
        <v>3</v>
      </c>
      <c r="B11" s="221" t="s">
        <v>32</v>
      </c>
      <c r="C11" s="228" t="s">
        <v>33</v>
      </c>
      <c r="D11" s="23">
        <f>+'SLC Strategic Risk Register'!E11</f>
        <v>5</v>
      </c>
      <c r="E11" s="23">
        <f>+'SLC Strategic Risk Register'!F11</f>
        <v>3</v>
      </c>
      <c r="F11" s="24">
        <f>+'SLC Strategic Risk Register'!G11</f>
        <v>15</v>
      </c>
      <c r="G11" s="23">
        <f>+'SLC Strategic Risk Register'!H11</f>
        <v>15</v>
      </c>
      <c r="H11" s="23">
        <f>+'SLC Strategic Risk Register'!I11</f>
        <v>0</v>
      </c>
      <c r="I11" s="229"/>
      <c r="J11" s="229">
        <f>+'SLC Strategic Risk Register'!P11</f>
        <v>5</v>
      </c>
      <c r="K11" s="229">
        <f>+'SLC Strategic Risk Register'!Q11</f>
        <v>2</v>
      </c>
      <c r="L11" s="24">
        <f>+'SLC Strategic Risk Register'!R11</f>
        <v>10</v>
      </c>
      <c r="M11" s="229">
        <f>+'SLC Strategic Risk Register'!S11</f>
        <v>5</v>
      </c>
      <c r="N11" s="23">
        <f>+'SLC Strategic Risk Register'!T11</f>
        <v>5</v>
      </c>
      <c r="O11" s="230" t="s">
        <v>270</v>
      </c>
      <c r="P11" s="230" t="s">
        <v>30</v>
      </c>
      <c r="Q11" s="178" t="s">
        <v>27</v>
      </c>
      <c r="R11" s="223">
        <f>VLOOKUP(B11,'Nov 24 SLC Summary'!B:F,5,FALSE)</f>
        <v>15</v>
      </c>
      <c r="S11" s="223">
        <f>VLOOKUP(B11,'Nov 24 SLC Summary'!B:L,11,FALSE)</f>
        <v>10</v>
      </c>
      <c r="T11" s="223">
        <f>G11-R11</f>
        <v>0</v>
      </c>
      <c r="U11" s="223">
        <f>M11-S11</f>
        <v>-5</v>
      </c>
      <c r="V11" s="223"/>
      <c r="W11" s="223"/>
      <c r="X11" s="223"/>
      <c r="Y11" s="223"/>
      <c r="Z11" s="223"/>
      <c r="AA11" s="223"/>
      <c r="AB11" s="223"/>
      <c r="AC11" s="223"/>
      <c r="AD11" s="223"/>
      <c r="AE11" s="223"/>
      <c r="AF11" s="223"/>
    </row>
    <row r="12" spans="1:32" ht="79.5" customHeight="1" x14ac:dyDescent="0.25">
      <c r="A12" s="227">
        <v>5</v>
      </c>
      <c r="B12" s="221" t="s">
        <v>34</v>
      </c>
      <c r="C12" s="228" t="s">
        <v>35</v>
      </c>
      <c r="D12" s="23">
        <f>+'SLC Strategic Risk Register'!E12</f>
        <v>4</v>
      </c>
      <c r="E12" s="23">
        <f>+'SLC Strategic Risk Register'!F12</f>
        <v>4</v>
      </c>
      <c r="F12" s="24">
        <f>+'SLC Strategic Risk Register'!G12</f>
        <v>16</v>
      </c>
      <c r="G12" s="23">
        <f>+'SLC Strategic Risk Register'!H12</f>
        <v>12</v>
      </c>
      <c r="H12" s="23">
        <f>+'SLC Strategic Risk Register'!I12</f>
        <v>4</v>
      </c>
      <c r="I12" s="229"/>
      <c r="J12" s="229">
        <f>+'SLC Strategic Risk Register'!P12</f>
        <v>4</v>
      </c>
      <c r="K12" s="229">
        <f>+'SLC Strategic Risk Register'!Q12</f>
        <v>3</v>
      </c>
      <c r="L12" s="24">
        <v>8</v>
      </c>
      <c r="M12" s="229">
        <f>+'SLC Strategic Risk Register'!S12</f>
        <v>12</v>
      </c>
      <c r="N12" s="23">
        <f>+'SLC Strategic Risk Register'!T12</f>
        <v>0</v>
      </c>
      <c r="O12" s="230" t="s">
        <v>278</v>
      </c>
      <c r="P12" s="230" t="s">
        <v>30</v>
      </c>
      <c r="Q12" s="178" t="s">
        <v>27</v>
      </c>
      <c r="R12" s="223">
        <f>VLOOKUP(B12,'Nov 24 SLC Summary'!B:F,5,FALSE)</f>
        <v>16</v>
      </c>
      <c r="S12" s="223">
        <f>VLOOKUP(B12,'Nov 24 SLC Summary'!B:L,11,FALSE)</f>
        <v>12</v>
      </c>
      <c r="T12" s="223">
        <f>G12-R12</f>
        <v>-4</v>
      </c>
      <c r="U12" s="223">
        <f>M12-S12</f>
        <v>0</v>
      </c>
      <c r="V12" s="223"/>
      <c r="W12" s="223"/>
      <c r="X12" s="223"/>
      <c r="Y12" s="223"/>
      <c r="Z12" s="223"/>
      <c r="AA12" s="223"/>
      <c r="AB12" s="223"/>
      <c r="AC12" s="223"/>
      <c r="AD12" s="223"/>
      <c r="AE12" s="223"/>
      <c r="AF12" s="223"/>
    </row>
    <row r="13" spans="1:32" ht="14.25" customHeight="1" x14ac:dyDescent="0.25">
      <c r="A13" s="253" t="s">
        <v>36</v>
      </c>
      <c r="B13" s="253"/>
      <c r="C13" s="253"/>
      <c r="D13" s="253"/>
      <c r="E13" s="253"/>
      <c r="F13" s="253"/>
      <c r="G13" s="253"/>
      <c r="H13" s="253"/>
      <c r="I13" s="253"/>
      <c r="J13" s="253"/>
      <c r="K13" s="253"/>
      <c r="L13" s="253"/>
      <c r="M13" s="253"/>
      <c r="N13" s="253"/>
      <c r="O13" s="253"/>
      <c r="P13" s="160"/>
      <c r="Q13" s="160"/>
      <c r="R13" s="223"/>
      <c r="S13" s="223"/>
      <c r="T13" s="223"/>
      <c r="U13" s="223"/>
      <c r="V13" s="223"/>
      <c r="W13" s="223"/>
      <c r="X13" s="223"/>
      <c r="Y13" s="223"/>
      <c r="Z13" s="223"/>
      <c r="AA13" s="223"/>
      <c r="AB13" s="223"/>
      <c r="AC13" s="223"/>
      <c r="AD13" s="223"/>
      <c r="AE13" s="223"/>
      <c r="AF13" s="223"/>
    </row>
    <row r="14" spans="1:32" ht="60" x14ac:dyDescent="0.25">
      <c r="A14" s="227">
        <v>13</v>
      </c>
      <c r="B14" s="221" t="s">
        <v>37</v>
      </c>
      <c r="C14" s="228" t="s">
        <v>25</v>
      </c>
      <c r="D14" s="23">
        <f>+'SLC Strategic Risk Register'!E14</f>
        <v>4</v>
      </c>
      <c r="E14" s="23">
        <f>+'SLC Strategic Risk Register'!F14</f>
        <v>3</v>
      </c>
      <c r="F14" s="24">
        <f>+'SLC Strategic Risk Register'!G14</f>
        <v>12</v>
      </c>
      <c r="G14" s="23">
        <f>+'SLC Strategic Risk Register'!H14</f>
        <v>25</v>
      </c>
      <c r="H14" s="23">
        <f>+'SLC Strategic Risk Register'!I14</f>
        <v>-13</v>
      </c>
      <c r="I14" s="229"/>
      <c r="J14" s="229">
        <f>+'SLC Strategic Risk Register'!P14</f>
        <v>3</v>
      </c>
      <c r="K14" s="229">
        <f>+'SLC Strategic Risk Register'!Q14</f>
        <v>2</v>
      </c>
      <c r="L14" s="24">
        <f>+'SLC Strategic Risk Register'!R14</f>
        <v>6</v>
      </c>
      <c r="M14" s="229">
        <f>+'SLC Strategic Risk Register'!S14</f>
        <v>20</v>
      </c>
      <c r="N14" s="23">
        <f>+'SLC Strategic Risk Register'!T14</f>
        <v>-14</v>
      </c>
      <c r="O14" s="230" t="s">
        <v>279</v>
      </c>
      <c r="P14" s="230" t="s">
        <v>36</v>
      </c>
      <c r="Q14" s="178" t="s">
        <v>38</v>
      </c>
      <c r="R14" s="223">
        <f>VLOOKUP(B14,'Nov 24 SLC Summary'!B:F,5,FALSE)</f>
        <v>12</v>
      </c>
      <c r="S14" s="223">
        <f>VLOOKUP(B14,'Nov 24 SLC Summary'!B:L,11,FALSE)</f>
        <v>6</v>
      </c>
      <c r="T14" s="223">
        <f>G14-R14</f>
        <v>13</v>
      </c>
      <c r="U14" s="223">
        <f>M14-S14</f>
        <v>14</v>
      </c>
      <c r="V14" s="223"/>
      <c r="W14" s="223"/>
      <c r="X14" s="223"/>
      <c r="Y14" s="223"/>
      <c r="Z14" s="223"/>
      <c r="AA14" s="223"/>
      <c r="AB14" s="223"/>
      <c r="AC14" s="223"/>
      <c r="AD14" s="223"/>
      <c r="AE14" s="223"/>
      <c r="AF14" s="223"/>
    </row>
    <row r="15" spans="1:32" x14ac:dyDescent="0.25">
      <c r="A15" s="253" t="s">
        <v>280</v>
      </c>
      <c r="B15" s="253"/>
      <c r="C15" s="253"/>
      <c r="D15" s="253"/>
      <c r="E15" s="253"/>
      <c r="F15" s="253"/>
      <c r="G15" s="253"/>
      <c r="H15" s="253"/>
      <c r="I15" s="253"/>
      <c r="J15" s="253"/>
      <c r="K15" s="253"/>
      <c r="L15" s="253"/>
      <c r="M15" s="253"/>
      <c r="N15" s="253"/>
      <c r="O15" s="253"/>
      <c r="P15" s="160"/>
      <c r="Q15" s="160"/>
      <c r="R15" s="223"/>
      <c r="S15" s="223"/>
      <c r="T15" s="223"/>
      <c r="U15" s="223"/>
      <c r="V15" s="223"/>
      <c r="W15" s="223"/>
      <c r="X15" s="223"/>
      <c r="Y15" s="223"/>
      <c r="Z15" s="223"/>
      <c r="AA15" s="223"/>
      <c r="AB15" s="223"/>
      <c r="AC15" s="223"/>
      <c r="AD15" s="223"/>
      <c r="AE15" s="223"/>
      <c r="AF15" s="223"/>
    </row>
    <row r="16" spans="1:32" ht="90" x14ac:dyDescent="0.25">
      <c r="A16" s="227">
        <v>6</v>
      </c>
      <c r="B16" s="221" t="s">
        <v>285</v>
      </c>
      <c r="C16" s="228">
        <v>2</v>
      </c>
      <c r="D16" s="23">
        <f>+'SLC Strategic Risk Register'!E16</f>
        <v>5</v>
      </c>
      <c r="E16" s="23">
        <v>3</v>
      </c>
      <c r="F16" s="24">
        <f>+'SLC Strategic Risk Register'!G16</f>
        <v>15</v>
      </c>
      <c r="G16" s="23">
        <f>+'SLC Strategic Risk Register'!H16</f>
        <v>15</v>
      </c>
      <c r="H16" s="23">
        <f>+'SLC Strategic Risk Register'!I16</f>
        <v>0</v>
      </c>
      <c r="I16" s="229"/>
      <c r="J16" s="229">
        <f>+'SLC Strategic Risk Register'!P16</f>
        <v>5</v>
      </c>
      <c r="K16" s="229">
        <v>2</v>
      </c>
      <c r="L16" s="24">
        <f>+'SLC Strategic Risk Register'!R16</f>
        <v>10</v>
      </c>
      <c r="M16" s="229">
        <f>+'SLC Strategic Risk Register'!S16</f>
        <v>10</v>
      </c>
      <c r="N16" s="23">
        <f>+'SLC Strategic Risk Register'!T16</f>
        <v>0</v>
      </c>
      <c r="O16" s="230" t="s">
        <v>281</v>
      </c>
      <c r="P16" s="230" t="s">
        <v>41</v>
      </c>
      <c r="Q16" s="178" t="s">
        <v>27</v>
      </c>
      <c r="R16" s="223">
        <f>VLOOKUP(B16,'Nov 24 SLC Summary'!B:F,5,FALSE)</f>
        <v>15</v>
      </c>
      <c r="S16" s="223">
        <f>VLOOKUP(B16,'Nov 24 SLC Summary'!B:L,11,FALSE)</f>
        <v>10</v>
      </c>
      <c r="T16" s="223">
        <f>G16-R16</f>
        <v>0</v>
      </c>
      <c r="U16" s="223">
        <f>M16-S16</f>
        <v>0</v>
      </c>
      <c r="V16" s="223"/>
      <c r="W16" s="223"/>
      <c r="X16" s="223"/>
      <c r="Y16" s="223"/>
      <c r="Z16" s="223"/>
      <c r="AA16" s="223"/>
      <c r="AB16" s="223"/>
      <c r="AC16" s="223"/>
      <c r="AD16" s="223"/>
      <c r="AE16" s="223"/>
      <c r="AF16" s="223"/>
    </row>
    <row r="17" spans="1:21" x14ac:dyDescent="0.25">
      <c r="A17" s="253" t="s">
        <v>41</v>
      </c>
      <c r="B17" s="253"/>
      <c r="C17" s="253"/>
      <c r="D17" s="253"/>
      <c r="E17" s="253"/>
      <c r="F17" s="253"/>
      <c r="G17" s="253"/>
      <c r="H17" s="253"/>
      <c r="I17" s="253"/>
      <c r="J17" s="253"/>
      <c r="K17" s="253"/>
      <c r="L17" s="253"/>
      <c r="M17" s="253"/>
      <c r="N17" s="253"/>
      <c r="O17" s="253"/>
      <c r="P17" s="160"/>
      <c r="Q17" s="160"/>
      <c r="R17" s="223"/>
      <c r="S17" s="223"/>
      <c r="T17" s="223"/>
      <c r="U17" s="223"/>
    </row>
    <row r="18" spans="1:21" ht="60" x14ac:dyDescent="0.25">
      <c r="A18" s="227">
        <v>4</v>
      </c>
      <c r="B18" s="221" t="s">
        <v>286</v>
      </c>
      <c r="C18" s="228" t="s">
        <v>25</v>
      </c>
      <c r="D18" s="23">
        <f>+'SLC Strategic Risk Register'!E18</f>
        <v>2</v>
      </c>
      <c r="E18" s="23">
        <f>+'SLC Strategic Risk Register'!F18</f>
        <v>3</v>
      </c>
      <c r="F18" s="24">
        <f>+'SLC Strategic Risk Register'!G18</f>
        <v>6</v>
      </c>
      <c r="G18" s="23">
        <f>+'SLC Strategic Risk Register'!H18</f>
        <v>6</v>
      </c>
      <c r="H18" s="23">
        <f>+'SLC Strategic Risk Register'!I18</f>
        <v>0</v>
      </c>
      <c r="I18" s="229"/>
      <c r="J18" s="229">
        <f>+'SLC Strategic Risk Register'!P18</f>
        <v>2</v>
      </c>
      <c r="K18" s="229">
        <f>+'SLC Strategic Risk Register'!Q18</f>
        <v>2</v>
      </c>
      <c r="L18" s="24">
        <f>+'SLC Strategic Risk Register'!R18</f>
        <v>4</v>
      </c>
      <c r="M18" s="229">
        <f>+'SLC Strategic Risk Register'!S18</f>
        <v>4</v>
      </c>
      <c r="N18" s="23">
        <f>+'SLC Strategic Risk Register'!T18</f>
        <v>0</v>
      </c>
      <c r="O18" s="230" t="s">
        <v>268</v>
      </c>
      <c r="P18" s="230" t="s">
        <v>41</v>
      </c>
      <c r="Q18" s="178" t="s">
        <v>27</v>
      </c>
      <c r="R18" s="223">
        <f>VLOOKUP(B18,'Nov 24 SLC Summary'!B:F,5,FALSE)</f>
        <v>6</v>
      </c>
      <c r="S18" s="223">
        <f>VLOOKUP(B18,'Nov 24 SLC Summary'!B:L,11,FALSE)</f>
        <v>4</v>
      </c>
      <c r="T18" s="223">
        <f>G18-R18</f>
        <v>0</v>
      </c>
      <c r="U18" s="223">
        <f>M18-S18</f>
        <v>0</v>
      </c>
    </row>
    <row r="19" spans="1:21" ht="60" x14ac:dyDescent="0.25">
      <c r="A19" s="227">
        <v>11</v>
      </c>
      <c r="B19" s="221" t="s">
        <v>43</v>
      </c>
      <c r="C19" s="228" t="s">
        <v>33</v>
      </c>
      <c r="D19" s="23">
        <f>+'SLC Strategic Risk Register'!E19</f>
        <v>3</v>
      </c>
      <c r="E19" s="23">
        <f>+'SLC Strategic Risk Register'!F19</f>
        <v>3</v>
      </c>
      <c r="F19" s="24">
        <f>+'SLC Strategic Risk Register'!G19</f>
        <v>9</v>
      </c>
      <c r="G19" s="23">
        <f>+'SLC Strategic Risk Register'!H19</f>
        <v>9</v>
      </c>
      <c r="H19" s="23">
        <f>+'SLC Strategic Risk Register'!I19</f>
        <v>0</v>
      </c>
      <c r="I19" s="229"/>
      <c r="J19" s="229">
        <f>+'SLC Strategic Risk Register'!P19</f>
        <v>3</v>
      </c>
      <c r="K19" s="229">
        <f>+'SLC Strategic Risk Register'!Q19</f>
        <v>1</v>
      </c>
      <c r="L19" s="24">
        <f>+'SLC Strategic Risk Register'!R19</f>
        <v>3</v>
      </c>
      <c r="M19" s="229">
        <f>+'SLC Strategic Risk Register'!S19</f>
        <v>3</v>
      </c>
      <c r="N19" s="23">
        <f>+'SLC Strategic Risk Register'!T19</f>
        <v>0</v>
      </c>
      <c r="O19" s="230" t="s">
        <v>282</v>
      </c>
      <c r="P19" s="230" t="s">
        <v>41</v>
      </c>
      <c r="Q19" s="178" t="s">
        <v>27</v>
      </c>
      <c r="R19" s="223">
        <f>VLOOKUP(B19,'Nov 24 SLC Summary'!B:F,5,FALSE)</f>
        <v>9</v>
      </c>
      <c r="S19" s="223">
        <f>VLOOKUP(B19,'Nov 24 SLC Summary'!B:L,11,FALSE)</f>
        <v>3</v>
      </c>
      <c r="T19" s="223">
        <f>G19-R19</f>
        <v>0</v>
      </c>
      <c r="U19" s="223">
        <f>M19-S19</f>
        <v>0</v>
      </c>
    </row>
    <row r="20" spans="1:21" ht="60" x14ac:dyDescent="0.25">
      <c r="A20" s="227">
        <v>15</v>
      </c>
      <c r="B20" s="221" t="s">
        <v>287</v>
      </c>
      <c r="C20" s="228">
        <v>3</v>
      </c>
      <c r="D20" s="23">
        <f>+'SLC Strategic Risk Register'!E20</f>
        <v>3</v>
      </c>
      <c r="E20" s="23">
        <f>+'SLC Strategic Risk Register'!F20</f>
        <v>3</v>
      </c>
      <c r="F20" s="24">
        <f>+'SLC Strategic Risk Register'!G20</f>
        <v>9</v>
      </c>
      <c r="G20" s="23">
        <f>+'SLC Strategic Risk Register'!H20</f>
        <v>9</v>
      </c>
      <c r="H20" s="23">
        <f>+'SLC Strategic Risk Register'!I20</f>
        <v>0</v>
      </c>
      <c r="I20" s="229"/>
      <c r="J20" s="229">
        <f>+'SLC Strategic Risk Register'!P20</f>
        <v>3</v>
      </c>
      <c r="K20" s="229">
        <f>+'SLC Strategic Risk Register'!Q20</f>
        <v>2</v>
      </c>
      <c r="L20" s="24">
        <f>+'SLC Strategic Risk Register'!R20</f>
        <v>6</v>
      </c>
      <c r="M20" s="229">
        <f>+'SLC Strategic Risk Register'!S20</f>
        <v>6</v>
      </c>
      <c r="N20" s="23">
        <f>+'SLC Strategic Risk Register'!T20</f>
        <v>0</v>
      </c>
      <c r="O20" s="230" t="s">
        <v>278</v>
      </c>
      <c r="P20" s="230" t="s">
        <v>41</v>
      </c>
      <c r="Q20" s="178" t="s">
        <v>27</v>
      </c>
      <c r="R20" s="223">
        <f>VLOOKUP(B20,'Nov 24 SLC Summary'!B:F,5,FALSE)</f>
        <v>9</v>
      </c>
      <c r="S20" s="223">
        <f>VLOOKUP(B20,'Nov 24 SLC Summary'!B:L,11,FALSE)</f>
        <v>6</v>
      </c>
      <c r="T20" s="223">
        <f>G20-R20</f>
        <v>0</v>
      </c>
      <c r="U20" s="223">
        <f>M20-S20</f>
        <v>0</v>
      </c>
    </row>
    <row r="21" spans="1:21" x14ac:dyDescent="0.25">
      <c r="A21" s="253" t="s">
        <v>45</v>
      </c>
      <c r="B21" s="253"/>
      <c r="C21" s="253"/>
      <c r="D21" s="253"/>
      <c r="E21" s="253"/>
      <c r="F21" s="253"/>
      <c r="G21" s="253"/>
      <c r="H21" s="253"/>
      <c r="I21" s="253"/>
      <c r="J21" s="253"/>
      <c r="K21" s="253"/>
      <c r="L21" s="253"/>
      <c r="M21" s="253"/>
      <c r="N21" s="253"/>
      <c r="O21" s="253"/>
      <c r="P21" s="160"/>
      <c r="Q21" s="160"/>
      <c r="R21" s="223"/>
      <c r="S21" s="223"/>
      <c r="T21" s="223"/>
      <c r="U21" s="223"/>
    </row>
    <row r="22" spans="1:21" ht="60" x14ac:dyDescent="0.25">
      <c r="A22" s="227">
        <v>9</v>
      </c>
      <c r="B22" s="221" t="s">
        <v>288</v>
      </c>
      <c r="C22" s="228" t="s">
        <v>47</v>
      </c>
      <c r="D22" s="23">
        <f>+'SLC Strategic Risk Register'!E22</f>
        <v>4</v>
      </c>
      <c r="E22" s="23">
        <f>+'SLC Strategic Risk Register'!F22</f>
        <v>3</v>
      </c>
      <c r="F22" s="24">
        <f>+'SLC Strategic Risk Register'!G22</f>
        <v>12</v>
      </c>
      <c r="G22" s="23">
        <f>+'SLC Strategic Risk Register'!H22</f>
        <v>12</v>
      </c>
      <c r="H22" s="23">
        <f>+'SLC Strategic Risk Register'!I22</f>
        <v>0</v>
      </c>
      <c r="I22" s="229"/>
      <c r="J22" s="229">
        <f>+'SLC Strategic Risk Register'!P22</f>
        <v>4</v>
      </c>
      <c r="K22" s="229">
        <f>+'SLC Strategic Risk Register'!Q22</f>
        <v>1</v>
      </c>
      <c r="L22" s="24">
        <f>+'SLC Strategic Risk Register'!R22</f>
        <v>4</v>
      </c>
      <c r="M22" s="229">
        <f>+'SLC Strategic Risk Register'!S22</f>
        <v>4</v>
      </c>
      <c r="N22" s="23">
        <f>+'SLC Strategic Risk Register'!T22</f>
        <v>0</v>
      </c>
      <c r="O22" s="230" t="s">
        <v>270</v>
      </c>
      <c r="P22" s="230" t="s">
        <v>45</v>
      </c>
      <c r="Q22" s="178" t="s">
        <v>48</v>
      </c>
      <c r="R22" s="223">
        <f>VLOOKUP(B22,'Nov 24 SLC Summary'!B:F,5,FALSE)</f>
        <v>12</v>
      </c>
      <c r="S22" s="223">
        <f>VLOOKUP(B22,'Nov 24 SLC Summary'!B:L,11,FALSE)</f>
        <v>4</v>
      </c>
      <c r="T22" s="223">
        <f>G22-R22</f>
        <v>0</v>
      </c>
      <c r="U22" s="223">
        <f>M22-S22</f>
        <v>0</v>
      </c>
    </row>
    <row r="23" spans="1:21" ht="90" x14ac:dyDescent="0.25">
      <c r="A23" s="227">
        <v>12</v>
      </c>
      <c r="B23" s="221" t="s">
        <v>289</v>
      </c>
      <c r="C23" s="228" t="s">
        <v>47</v>
      </c>
      <c r="D23" s="23">
        <f>+'SLC Strategic Risk Register'!E23</f>
        <v>4</v>
      </c>
      <c r="E23" s="23">
        <f>+'SLC Strategic Risk Register'!F23</f>
        <v>2</v>
      </c>
      <c r="F23" s="24">
        <f>+'SLC Strategic Risk Register'!G23</f>
        <v>8</v>
      </c>
      <c r="G23" s="23">
        <f>+'SLC Strategic Risk Register'!H23</f>
        <v>8</v>
      </c>
      <c r="H23" s="23">
        <f>+'SLC Strategic Risk Register'!I23</f>
        <v>0</v>
      </c>
      <c r="I23" s="229"/>
      <c r="J23" s="229">
        <f>+'SLC Strategic Risk Register'!P23</f>
        <v>4</v>
      </c>
      <c r="K23" s="229">
        <f>+'SLC Strategic Risk Register'!Q23</f>
        <v>1</v>
      </c>
      <c r="L23" s="24">
        <f>+'SLC Strategic Risk Register'!R23</f>
        <v>4</v>
      </c>
      <c r="M23" s="229">
        <f>+'SLC Strategic Risk Register'!S23</f>
        <v>12</v>
      </c>
      <c r="N23" s="23">
        <f>+'SLC Strategic Risk Register'!T23</f>
        <v>-8</v>
      </c>
      <c r="O23" s="230" t="s">
        <v>270</v>
      </c>
      <c r="P23" s="230" t="s">
        <v>45</v>
      </c>
      <c r="Q23" s="178" t="s">
        <v>48</v>
      </c>
      <c r="R23" s="223">
        <f>VLOOKUP(B23,'Nov 24 SLC Summary'!B:F,5,FALSE)</f>
        <v>8</v>
      </c>
      <c r="S23" s="223">
        <f>VLOOKUP(B23,'Nov 24 SLC Summary'!B:L,11,FALSE)</f>
        <v>4</v>
      </c>
      <c r="T23" s="223">
        <f>G23-R23</f>
        <v>0</v>
      </c>
      <c r="U23" s="223">
        <f>M23-S23</f>
        <v>8</v>
      </c>
    </row>
    <row r="24" spans="1:21" x14ac:dyDescent="0.25">
      <c r="A24" s="253" t="s">
        <v>50</v>
      </c>
      <c r="B24" s="253"/>
      <c r="C24" s="253"/>
      <c r="D24" s="253"/>
      <c r="E24" s="253"/>
      <c r="F24" s="253"/>
      <c r="G24" s="253"/>
      <c r="H24" s="253"/>
      <c r="I24" s="253"/>
      <c r="J24" s="253"/>
      <c r="K24" s="253"/>
      <c r="L24" s="253"/>
      <c r="M24" s="253"/>
      <c r="N24" s="253"/>
      <c r="O24" s="253"/>
      <c r="P24" s="160"/>
      <c r="Q24" s="160"/>
      <c r="R24" s="223"/>
      <c r="S24" s="223"/>
      <c r="T24" s="223"/>
      <c r="U24" s="223">
        <f>M24-S24</f>
        <v>0</v>
      </c>
    </row>
    <row r="25" spans="1:21" ht="75" x14ac:dyDescent="0.25">
      <c r="A25" s="227">
        <v>10</v>
      </c>
      <c r="B25" s="221" t="s">
        <v>51</v>
      </c>
      <c r="C25" s="228" t="s">
        <v>47</v>
      </c>
      <c r="D25" s="23">
        <f>+'SLC Strategic Risk Register'!E25</f>
        <v>4</v>
      </c>
      <c r="E25" s="23">
        <f>+'SLC Strategic Risk Register'!F25</f>
        <v>4</v>
      </c>
      <c r="F25" s="24">
        <f>+'SLC Strategic Risk Register'!G25</f>
        <v>16</v>
      </c>
      <c r="G25" s="23">
        <f>+'SLC Strategic Risk Register'!H25</f>
        <v>8</v>
      </c>
      <c r="H25" s="23">
        <f>+'SLC Strategic Risk Register'!I25</f>
        <v>8</v>
      </c>
      <c r="I25" s="229"/>
      <c r="J25" s="229">
        <f>+'SLC Strategic Risk Register'!P25</f>
        <v>4</v>
      </c>
      <c r="K25" s="229">
        <f>+'SLC Strategic Risk Register'!Q25</f>
        <v>2</v>
      </c>
      <c r="L25" s="24">
        <f>+'SLC Strategic Risk Register'!R25</f>
        <v>8</v>
      </c>
      <c r="M25" s="229">
        <f>+'SLC Strategic Risk Register'!S25</f>
        <v>16</v>
      </c>
      <c r="N25" s="23">
        <f>+'SLC Strategic Risk Register'!T25</f>
        <v>-8</v>
      </c>
      <c r="O25" s="230" t="s">
        <v>275</v>
      </c>
      <c r="P25" s="230" t="s">
        <v>50</v>
      </c>
      <c r="Q25" s="178" t="s">
        <v>52</v>
      </c>
      <c r="R25" s="223">
        <f>VLOOKUP(B25,'Nov 24 SLC Summary'!B:F,5,FALSE)</f>
        <v>16</v>
      </c>
      <c r="S25" s="223">
        <f>VLOOKUP(B25,'Nov 24 SLC Summary'!B:L,11,FALSE)</f>
        <v>8</v>
      </c>
      <c r="T25" s="223">
        <f>G25-R25</f>
        <v>-8</v>
      </c>
      <c r="U25" s="223">
        <f>M25-S25</f>
        <v>8</v>
      </c>
    </row>
    <row r="26" spans="1:21" x14ac:dyDescent="0.25">
      <c r="A26" s="253" t="s">
        <v>53</v>
      </c>
      <c r="B26" s="253"/>
      <c r="C26" s="253"/>
      <c r="D26" s="253"/>
      <c r="E26" s="253"/>
      <c r="F26" s="253"/>
      <c r="G26" s="253"/>
      <c r="H26" s="253"/>
      <c r="I26" s="253"/>
      <c r="J26" s="253"/>
      <c r="K26" s="253"/>
      <c r="L26" s="253"/>
      <c r="M26" s="253"/>
      <c r="N26" s="253"/>
      <c r="O26" s="253"/>
      <c r="P26" s="160"/>
      <c r="Q26" s="160"/>
      <c r="R26" s="223"/>
      <c r="S26" s="223"/>
      <c r="T26" s="223"/>
      <c r="U26" s="223"/>
    </row>
    <row r="27" spans="1:21" ht="60" x14ac:dyDescent="0.25">
      <c r="A27" s="227">
        <v>7</v>
      </c>
      <c r="B27" s="221" t="s">
        <v>54</v>
      </c>
      <c r="C27" s="228">
        <v>3</v>
      </c>
      <c r="D27" s="23">
        <f>+'SLC Strategic Risk Register'!E27</f>
        <v>3</v>
      </c>
      <c r="E27" s="23">
        <f>+'SLC Strategic Risk Register'!F27</f>
        <v>5</v>
      </c>
      <c r="F27" s="24">
        <f>+'SLC Strategic Risk Register'!G27</f>
        <v>15</v>
      </c>
      <c r="G27" s="23">
        <f>+'SLC Strategic Risk Register'!H27</f>
        <v>15</v>
      </c>
      <c r="H27" s="23">
        <f>+'SLC Strategic Risk Register'!I27</f>
        <v>0</v>
      </c>
      <c r="I27" s="229"/>
      <c r="J27" s="229">
        <f>+'SLC Strategic Risk Register'!P27</f>
        <v>3</v>
      </c>
      <c r="K27" s="229">
        <f>+'SLC Strategic Risk Register'!Q27</f>
        <v>4</v>
      </c>
      <c r="L27" s="24">
        <f>+'SLC Strategic Risk Register'!R27</f>
        <v>12</v>
      </c>
      <c r="M27" s="229">
        <f>+'SLC Strategic Risk Register'!S27</f>
        <v>12</v>
      </c>
      <c r="N27" s="23">
        <f>+'SLC Strategic Risk Register'!T27</f>
        <v>0</v>
      </c>
      <c r="O27" s="230" t="s">
        <v>268</v>
      </c>
      <c r="P27" s="230" t="s">
        <v>53</v>
      </c>
      <c r="Q27" s="178" t="s">
        <v>38</v>
      </c>
      <c r="R27" s="223">
        <f>VLOOKUP(B27,'Nov 24 SLC Summary'!B:F,5,FALSE)</f>
        <v>15</v>
      </c>
      <c r="S27" s="223">
        <f>VLOOKUP(B27,'Nov 24 SLC Summary'!B:L,11,FALSE)</f>
        <v>12</v>
      </c>
      <c r="T27" s="223">
        <f>G27-R27</f>
        <v>0</v>
      </c>
      <c r="U27" s="223">
        <f>M27-S27</f>
        <v>0</v>
      </c>
    </row>
    <row r="28" spans="1:21" x14ac:dyDescent="0.25">
      <c r="A28" s="253" t="s">
        <v>55</v>
      </c>
      <c r="B28" s="253"/>
      <c r="C28" s="253"/>
      <c r="D28" s="253"/>
      <c r="E28" s="253"/>
      <c r="F28" s="253"/>
      <c r="G28" s="253"/>
      <c r="H28" s="253"/>
      <c r="I28" s="253"/>
      <c r="J28" s="253"/>
      <c r="K28" s="253"/>
      <c r="L28" s="253"/>
      <c r="M28" s="253"/>
      <c r="N28" s="253"/>
      <c r="O28" s="253"/>
      <c r="P28" s="160"/>
      <c r="Q28" s="160"/>
      <c r="R28" s="223"/>
      <c r="S28" s="223"/>
      <c r="T28" s="223"/>
      <c r="U28" s="223"/>
    </row>
    <row r="29" spans="1:21" ht="45" x14ac:dyDescent="0.25">
      <c r="A29" s="227">
        <v>14</v>
      </c>
      <c r="B29" s="221" t="s">
        <v>56</v>
      </c>
      <c r="C29" s="228">
        <v>3</v>
      </c>
      <c r="D29" s="23">
        <f>+'SLC Strategic Risk Register'!E29</f>
        <v>4</v>
      </c>
      <c r="E29" s="23">
        <f>+'SLC Strategic Risk Register'!F29</f>
        <v>3</v>
      </c>
      <c r="F29" s="24">
        <f>+'SLC Strategic Risk Register'!G29</f>
        <v>12</v>
      </c>
      <c r="G29" s="23">
        <f>+'SLC Strategic Risk Register'!H29</f>
        <v>16</v>
      </c>
      <c r="H29" s="23">
        <f>+'SLC Strategic Risk Register'!I29</f>
        <v>-4</v>
      </c>
      <c r="I29" s="229"/>
      <c r="J29" s="229">
        <f>+'SLC Strategic Risk Register'!P29</f>
        <v>3</v>
      </c>
      <c r="K29" s="229">
        <f>+'SLC Strategic Risk Register'!Q29</f>
        <v>3</v>
      </c>
      <c r="L29" s="24">
        <f>+'SLC Strategic Risk Register'!R29</f>
        <v>9</v>
      </c>
      <c r="M29" s="229">
        <f>+'SLC Strategic Risk Register'!S29</f>
        <v>12</v>
      </c>
      <c r="N29" s="23">
        <f>+'SLC Strategic Risk Register'!T29</f>
        <v>-3</v>
      </c>
      <c r="O29" s="230" t="s">
        <v>118</v>
      </c>
      <c r="P29" s="230" t="s">
        <v>55</v>
      </c>
      <c r="Q29" s="178" t="s">
        <v>48</v>
      </c>
      <c r="R29" s="223">
        <f>VLOOKUP(B29,'Nov 24 SLC Summary'!B:F,5,FALSE)</f>
        <v>12</v>
      </c>
      <c r="S29" s="223">
        <f>VLOOKUP(B29,'Nov 24 SLC Summary'!B:L,11,FALSE)</f>
        <v>9</v>
      </c>
      <c r="T29" s="223">
        <f>G29-R29</f>
        <v>4</v>
      </c>
      <c r="U29" s="223">
        <f>M29-S29</f>
        <v>3</v>
      </c>
    </row>
    <row r="30" spans="1:21" ht="15.75" thickBot="1" x14ac:dyDescent="0.3">
      <c r="A30" s="223"/>
      <c r="B30" s="223"/>
      <c r="C30" s="223"/>
      <c r="D30" s="1"/>
      <c r="E30" s="1"/>
      <c r="F30" s="1"/>
      <c r="G30" s="1"/>
      <c r="H30" s="1"/>
      <c r="I30" s="223"/>
      <c r="J30" s="223"/>
      <c r="K30" s="223"/>
      <c r="L30" s="223"/>
      <c r="M30" s="223"/>
      <c r="N30" s="223"/>
      <c r="O30" s="223"/>
      <c r="P30" s="225"/>
      <c r="Q30" s="225"/>
      <c r="R30" s="223"/>
      <c r="S30" s="223"/>
      <c r="T30" s="223"/>
      <c r="U30" s="223"/>
    </row>
    <row r="31" spans="1:21" ht="15.75" thickBot="1" x14ac:dyDescent="0.3">
      <c r="A31" s="251" t="s">
        <v>57</v>
      </c>
      <c r="B31" s="252"/>
      <c r="C31" s="231"/>
      <c r="D31" s="223"/>
      <c r="E31" s="223"/>
      <c r="F31" s="223"/>
      <c r="G31" s="1"/>
      <c r="H31" s="223"/>
      <c r="I31" s="223"/>
      <c r="J31" s="9" t="s">
        <v>58</v>
      </c>
      <c r="K31" s="117" t="s">
        <v>59</v>
      </c>
      <c r="L31" s="168" t="s">
        <v>60</v>
      </c>
      <c r="M31" s="223"/>
      <c r="N31"/>
      <c r="O31"/>
      <c r="P31" s="225"/>
      <c r="Q31" s="225"/>
      <c r="R31" s="223"/>
      <c r="S31" s="223"/>
      <c r="T31" s="223"/>
      <c r="U31" s="223"/>
    </row>
    <row r="32" spans="1:21" x14ac:dyDescent="0.25">
      <c r="A32" s="115">
        <v>1</v>
      </c>
      <c r="B32" s="124" t="s">
        <v>61</v>
      </c>
      <c r="C32" s="29"/>
      <c r="D32" s="223"/>
      <c r="E32" s="223"/>
      <c r="F32" s="223"/>
      <c r="G32" s="1"/>
      <c r="H32" s="1"/>
      <c r="I32" s="223"/>
      <c r="J32" s="1"/>
      <c r="K32" s="119" t="s">
        <v>62</v>
      </c>
      <c r="L32" s="169" t="s">
        <v>63</v>
      </c>
      <c r="M32" s="223"/>
      <c r="N32"/>
      <c r="O32"/>
      <c r="P32" s="225"/>
      <c r="Q32" s="225"/>
      <c r="R32" s="223"/>
      <c r="S32" s="223"/>
      <c r="T32" s="223"/>
      <c r="U32" s="223"/>
    </row>
    <row r="33" spans="1:15" x14ac:dyDescent="0.25">
      <c r="A33" s="115">
        <v>2</v>
      </c>
      <c r="B33" s="124" t="s">
        <v>64</v>
      </c>
      <c r="C33" s="29"/>
      <c r="D33" s="223"/>
      <c r="E33" s="223"/>
      <c r="F33" s="223"/>
      <c r="G33" s="1"/>
      <c r="H33" s="1"/>
      <c r="I33" s="223"/>
      <c r="J33" s="1"/>
      <c r="K33" s="119" t="s">
        <v>65</v>
      </c>
      <c r="L33" s="170" t="s">
        <v>66</v>
      </c>
      <c r="M33" s="223"/>
      <c r="N33"/>
      <c r="O33"/>
    </row>
    <row r="34" spans="1:15" x14ac:dyDescent="0.25">
      <c r="A34" s="115">
        <v>3</v>
      </c>
      <c r="B34" s="124" t="s">
        <v>67</v>
      </c>
      <c r="C34" s="29"/>
      <c r="D34" s="223"/>
      <c r="E34" s="223"/>
      <c r="F34" s="223"/>
      <c r="G34" s="223"/>
      <c r="H34" s="223"/>
      <c r="I34" s="223"/>
      <c r="J34" s="223"/>
      <c r="K34" s="122" t="s">
        <v>68</v>
      </c>
      <c r="L34" s="171" t="s">
        <v>69</v>
      </c>
      <c r="M34" s="223"/>
      <c r="N34" s="223"/>
      <c r="O34" s="223"/>
    </row>
    <row r="35" spans="1:15" x14ac:dyDescent="0.25">
      <c r="A35" s="125">
        <v>4</v>
      </c>
      <c r="B35" s="124" t="s">
        <v>70</v>
      </c>
      <c r="C35" s="223"/>
      <c r="D35" s="223"/>
      <c r="E35" s="223"/>
      <c r="F35" s="223"/>
      <c r="G35" s="223"/>
      <c r="H35" s="223"/>
      <c r="I35" s="223"/>
      <c r="J35" s="223"/>
      <c r="K35" s="223"/>
      <c r="L35" s="223"/>
      <c r="M35" s="223"/>
      <c r="N35" s="223"/>
      <c r="O35" s="223"/>
    </row>
    <row r="36" spans="1:15" x14ac:dyDescent="0.25">
      <c r="A36" s="223"/>
      <c r="B36" s="223"/>
      <c r="C36" s="223"/>
      <c r="D36" s="1"/>
      <c r="E36" s="1"/>
      <c r="F36" s="1"/>
      <c r="G36" s="1"/>
      <c r="H36" s="1"/>
      <c r="I36" s="223"/>
      <c r="J36" s="223"/>
      <c r="K36" s="223"/>
      <c r="L36" s="223"/>
      <c r="M36" s="223"/>
      <c r="N36" s="223"/>
      <c r="O36" s="223"/>
    </row>
    <row r="37" spans="1:15" ht="15.75" x14ac:dyDescent="0.25">
      <c r="A37" s="223"/>
      <c r="B37" s="223"/>
      <c r="C37" s="223"/>
      <c r="D37" s="223"/>
      <c r="E37" s="223"/>
      <c r="F37" s="223"/>
      <c r="G37" s="223"/>
      <c r="H37" s="223"/>
      <c r="I37" s="223"/>
      <c r="J37" s="223"/>
      <c r="K37" s="172"/>
      <c r="L37" s="173"/>
      <c r="M37" s="223"/>
      <c r="N37" s="223"/>
      <c r="O37" s="223"/>
    </row>
    <row r="38" spans="1:15" ht="15.75" x14ac:dyDescent="0.25">
      <c r="A38" s="223"/>
      <c r="B38" s="223"/>
      <c r="C38" s="223"/>
      <c r="D38" s="223"/>
      <c r="E38" s="223"/>
      <c r="F38" s="223"/>
      <c r="G38" s="223"/>
      <c r="H38" s="223"/>
      <c r="I38" s="223"/>
      <c r="J38" s="223"/>
      <c r="K38" s="172"/>
      <c r="L38" s="173"/>
      <c r="M38" s="223"/>
      <c r="N38" s="223"/>
      <c r="O38" s="223"/>
    </row>
    <row r="39" spans="1:15" ht="15.75" x14ac:dyDescent="0.25">
      <c r="A39" s="223"/>
      <c r="B39" s="223"/>
      <c r="C39" s="223"/>
      <c r="D39" s="223"/>
      <c r="E39" s="223"/>
      <c r="F39" s="223"/>
      <c r="G39" s="223"/>
      <c r="H39" s="223"/>
      <c r="I39" s="223"/>
      <c r="J39" s="223"/>
      <c r="K39" s="172"/>
      <c r="L39" s="173"/>
      <c r="M39" s="223"/>
      <c r="N39" s="223"/>
      <c r="O39" s="223"/>
    </row>
    <row r="40" spans="1:15" ht="15.75" x14ac:dyDescent="0.25">
      <c r="A40" s="223"/>
      <c r="B40" s="223"/>
      <c r="C40" s="223"/>
      <c r="D40" s="223"/>
      <c r="E40" s="223"/>
      <c r="F40" s="223"/>
      <c r="G40" s="223"/>
      <c r="H40" s="223"/>
      <c r="I40" s="223"/>
      <c r="J40" s="223"/>
      <c r="K40" s="172"/>
      <c r="L40" s="173"/>
      <c r="M40" s="223"/>
      <c r="N40" s="223"/>
      <c r="O40" s="223"/>
    </row>
  </sheetData>
  <autoFilter ref="A5:O29" xr:uid="{5BD5F36C-CFA7-4AD9-A472-9F4D536F5633}"/>
  <mergeCells count="13">
    <mergeCell ref="A31:B31"/>
    <mergeCell ref="A15:O15"/>
    <mergeCell ref="A17:O17"/>
    <mergeCell ref="A21:O21"/>
    <mergeCell ref="A24:O24"/>
    <mergeCell ref="A26:O26"/>
    <mergeCell ref="A28:O28"/>
    <mergeCell ref="A13:O13"/>
    <mergeCell ref="D1:G1"/>
    <mergeCell ref="D2:G2"/>
    <mergeCell ref="D3:G3"/>
    <mergeCell ref="A6:O6"/>
    <mergeCell ref="A8:O8"/>
  </mergeCells>
  <conditionalFormatting sqref="F1:F1048576">
    <cfRule type="cellIs" dxfId="31" priority="2" operator="between">
      <formula>20</formula>
      <formula>25</formula>
    </cfRule>
    <cfRule type="cellIs" dxfId="30" priority="3" operator="between">
      <formula>10</formula>
      <formula>19</formula>
    </cfRule>
    <cfRule type="cellIs" dxfId="29" priority="4" operator="between">
      <formula>4</formula>
      <formula>9</formula>
    </cfRule>
    <cfRule type="cellIs" dxfId="28" priority="5" operator="between">
      <formula>1</formula>
      <formula>3</formula>
    </cfRule>
  </conditionalFormatting>
  <conditionalFormatting sqref="L1:L1048576">
    <cfRule type="cellIs" dxfId="27" priority="6" operator="between">
      <formula>20</formula>
      <formula>25</formula>
    </cfRule>
    <cfRule type="cellIs" dxfId="26" priority="7" operator="between">
      <formula>10</formula>
      <formula>19</formula>
    </cfRule>
    <cfRule type="cellIs" dxfId="25" priority="8" operator="between">
      <formula>4</formula>
      <formula>9</formula>
    </cfRule>
    <cfRule type="cellIs" dxfId="24" priority="9" operator="between">
      <formula>1</formula>
      <formula>3</formula>
    </cfRule>
  </conditionalFormatting>
  <conditionalFormatting sqref="L27">
    <cfRule type="cellIs" dxfId="23" priority="14" operator="between">
      <formula>20</formula>
      <formula>25</formula>
    </cfRule>
    <cfRule type="cellIs" dxfId="22" priority="15" operator="between">
      <formula>10</formula>
      <formula>19</formula>
    </cfRule>
    <cfRule type="cellIs" dxfId="21" priority="16" operator="between">
      <formula>4</formula>
      <formula>9</formula>
    </cfRule>
    <cfRule type="cellIs" dxfId="20" priority="17" operator="between">
      <formula>1</formula>
      <formula>3</formula>
    </cfRule>
  </conditionalFormatting>
  <conditionalFormatting sqref="L29">
    <cfRule type="cellIs" dxfId="19" priority="10" operator="between">
      <formula>20</formula>
      <formula>25</formula>
    </cfRule>
    <cfRule type="cellIs" dxfId="18" priority="11" operator="between">
      <formula>10</formula>
      <formula>19</formula>
    </cfRule>
    <cfRule type="cellIs" dxfId="17" priority="12" operator="between">
      <formula>4</formula>
      <formula>9</formula>
    </cfRule>
    <cfRule type="cellIs" dxfId="16" priority="13" operator="between">
      <formula>1</formula>
      <formula>3</formula>
    </cfRule>
  </conditionalFormatting>
  <printOptions gridLines="1"/>
  <pageMargins left="0.25" right="0.25" top="0.75" bottom="0.75" header="0.3" footer="0.3"/>
  <pageSetup paperSize="9" scale="63" orientation="portrait" r:id="rId1"/>
  <extLst>
    <ext xmlns:x14="http://schemas.microsoft.com/office/spreadsheetml/2009/9/main" uri="{78C0D931-6437-407d-A8EE-F0AAD7539E65}">
      <x14:conditionalFormattings>
        <x14:conditionalFormatting xmlns:xm="http://schemas.microsoft.com/office/excel/2006/main">
          <x14:cfRule type="iconSet" priority="1" id="{15E4F1CB-BD67-4D5F-B6C6-9456F6298757}">
            <x14:iconSet iconSet="3Arrows" custom="1">
              <x14:cfvo type="percent">
                <xm:f>0</xm:f>
              </x14:cfvo>
              <x14:cfvo type="num">
                <xm:f>0</xm:f>
              </x14:cfvo>
              <x14:cfvo type="num" gte="0">
                <xm:f>0</xm:f>
              </x14:cfvo>
              <x14:cfIcon iconSet="3Arrows" iconId="2"/>
              <x14:cfIcon iconSet="3Arrows" iconId="1"/>
              <x14:cfIcon iconSet="3Arrows" iconId="0"/>
            </x14:iconSet>
          </x14:cfRule>
          <xm:sqref>H7</xm:sqref>
        </x14:conditionalFormatting>
        <x14:conditionalFormatting xmlns:xm="http://schemas.microsoft.com/office/excel/2006/main">
          <x14:cfRule type="iconSet" priority="18" id="{F3A07326-2F1E-47BF-A46B-5CF1BE651ACA}">
            <x14:iconSet iconSet="3Arrows" custom="1">
              <x14:cfvo type="percent">
                <xm:f>0</xm:f>
              </x14:cfvo>
              <x14:cfvo type="num">
                <xm:f>0</xm:f>
              </x14:cfvo>
              <x14:cfvo type="num" gte="0">
                <xm:f>0</xm:f>
              </x14:cfvo>
              <x14:cfIcon iconSet="3Arrows" iconId="2"/>
              <x14:cfIcon iconSet="3Arrows" iconId="1"/>
              <x14:cfIcon iconSet="3Arrows" iconId="0"/>
            </x14:iconSet>
          </x14:cfRule>
          <xm:sqref>H29 H9:H12 H27 H22 H18 H14 H20 H16</xm:sqref>
        </x14:conditionalFormatting>
        <x14:conditionalFormatting xmlns:xm="http://schemas.microsoft.com/office/excel/2006/main">
          <x14:cfRule type="iconSet" priority="19" id="{AEB22730-FE0B-470E-9C3B-4520B15275A6}">
            <x14:iconSet iconSet="3Arrows" custom="1">
              <x14:cfvo type="percent">
                <xm:f>0</xm:f>
              </x14:cfvo>
              <x14:cfvo type="num">
                <xm:f>0</xm:f>
              </x14:cfvo>
              <x14:cfvo type="num" gte="0">
                <xm:f>0</xm:f>
              </x14:cfvo>
              <x14:cfIcon iconSet="3Arrows" iconId="2"/>
              <x14:cfIcon iconSet="3Arrows" iconId="1"/>
              <x14:cfIcon iconSet="3Arrows" iconId="0"/>
            </x14:iconSet>
          </x14:cfRule>
          <xm:sqref>N29 N9:N12 N27 N22 N18 N14 N20 N16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9B864-A516-48B5-A528-E082EE16D974}">
  <sheetPr>
    <tabColor rgb="FFFF0000"/>
    <pageSetUpPr fitToPage="1"/>
  </sheetPr>
  <dimension ref="A1:T40"/>
  <sheetViews>
    <sheetView zoomScale="85" zoomScaleNormal="115" workbookViewId="0">
      <selection activeCell="A5" sqref="A5"/>
    </sheetView>
  </sheetViews>
  <sheetFormatPr defaultColWidth="9" defaultRowHeight="15" x14ac:dyDescent="0.25"/>
  <cols>
    <col min="1" max="1" width="6.375" style="27" customWidth="1"/>
    <col min="2" max="2" width="18.625" style="27" customWidth="1"/>
    <col min="3" max="3" width="9.625" style="27" customWidth="1"/>
    <col min="4" max="4" width="9.25" style="27" customWidth="1"/>
    <col min="5" max="5" width="11.25" style="27" customWidth="1"/>
    <col min="6" max="6" width="7.25" style="27" customWidth="1"/>
    <col min="7" max="7" width="10.75" style="27" customWidth="1"/>
    <col min="8" max="8" width="11.625" style="27" customWidth="1"/>
    <col min="9" max="9" width="0.875" style="27" customWidth="1"/>
    <col min="10" max="11" width="13" style="27" customWidth="1"/>
    <col min="12" max="12" width="12.5" style="27" customWidth="1"/>
    <col min="13" max="13" width="10.625" style="27" customWidth="1"/>
    <col min="14" max="14" width="10.375" style="27" customWidth="1"/>
    <col min="15" max="15" width="11.5" style="27" customWidth="1"/>
    <col min="16" max="16" width="20.375" style="114" hidden="1" customWidth="1"/>
    <col min="17" max="16384" width="9" style="27"/>
  </cols>
  <sheetData>
    <row r="1" spans="1:20" ht="18" customHeight="1" x14ac:dyDescent="0.3">
      <c r="A1" s="26" t="str">
        <f>+'SLC Strategic Risk Register'!A1</f>
        <v>Strategic Risk Register</v>
      </c>
      <c r="B1" s="223"/>
      <c r="C1" s="223"/>
      <c r="D1" s="247" t="s">
        <v>0</v>
      </c>
      <c r="E1" s="247"/>
      <c r="F1" s="247"/>
      <c r="G1" s="247"/>
      <c r="H1" s="224">
        <v>45679</v>
      </c>
      <c r="I1" s="223"/>
      <c r="J1" s="223"/>
      <c r="K1" s="223"/>
      <c r="L1" s="223"/>
      <c r="M1" s="223"/>
      <c r="N1" s="223"/>
      <c r="O1" s="28">
        <f>+'SLC Strategic Risk Register'!V1</f>
        <v>0</v>
      </c>
      <c r="P1" s="225"/>
      <c r="Q1" s="223"/>
      <c r="R1" s="223"/>
      <c r="S1" s="223"/>
      <c r="T1" s="223"/>
    </row>
    <row r="2" spans="1:20" ht="18" customHeight="1" x14ac:dyDescent="0.3">
      <c r="A2" s="26" t="s">
        <v>1</v>
      </c>
      <c r="B2" s="223"/>
      <c r="C2" s="223"/>
      <c r="D2" s="247" t="s">
        <v>2</v>
      </c>
      <c r="E2" s="247"/>
      <c r="F2" s="247"/>
      <c r="G2" s="247"/>
      <c r="H2" s="224">
        <v>45679</v>
      </c>
      <c r="I2" s="223"/>
      <c r="J2" s="223"/>
      <c r="K2" s="223"/>
      <c r="L2" s="223"/>
      <c r="M2" s="223"/>
      <c r="N2" s="223"/>
      <c r="O2" s="28" t="s">
        <v>284</v>
      </c>
      <c r="P2" s="225"/>
      <c r="Q2" s="223"/>
      <c r="R2" s="223"/>
      <c r="S2" s="223"/>
      <c r="T2" s="223"/>
    </row>
    <row r="3" spans="1:20" ht="18" customHeight="1" x14ac:dyDescent="0.25">
      <c r="A3" s="223"/>
      <c r="B3" s="223"/>
      <c r="C3" s="223"/>
      <c r="D3" s="248" t="s">
        <v>3</v>
      </c>
      <c r="E3" s="249"/>
      <c r="F3" s="249"/>
      <c r="G3" s="250"/>
      <c r="H3" s="224">
        <v>45769</v>
      </c>
      <c r="I3" s="223"/>
      <c r="J3" s="223"/>
      <c r="K3" s="223"/>
      <c r="L3" s="223"/>
      <c r="M3" s="223"/>
      <c r="N3" s="223"/>
      <c r="O3" s="30"/>
      <c r="P3" s="225"/>
      <c r="Q3" s="223"/>
      <c r="R3" s="223"/>
      <c r="S3" s="223"/>
      <c r="T3" s="223"/>
    </row>
    <row r="5" spans="1:20" ht="60" x14ac:dyDescent="0.25">
      <c r="A5" s="2" t="s">
        <v>4</v>
      </c>
      <c r="B5" s="2" t="s">
        <v>5</v>
      </c>
      <c r="C5" s="2" t="s">
        <v>6</v>
      </c>
      <c r="D5" s="2" t="s">
        <v>7</v>
      </c>
      <c r="E5" s="2" t="s">
        <v>8</v>
      </c>
      <c r="F5" s="2" t="s">
        <v>9</v>
      </c>
      <c r="G5" s="2" t="s">
        <v>10</v>
      </c>
      <c r="H5" s="2" t="s">
        <v>11</v>
      </c>
      <c r="I5" s="226"/>
      <c r="J5" s="2" t="s">
        <v>12</v>
      </c>
      <c r="K5" s="2" t="s">
        <v>13</v>
      </c>
      <c r="L5" s="2" t="s">
        <v>14</v>
      </c>
      <c r="M5" s="2" t="s">
        <v>15</v>
      </c>
      <c r="N5" s="2" t="s">
        <v>11</v>
      </c>
      <c r="O5" s="2" t="s">
        <v>277</v>
      </c>
      <c r="P5" s="2" t="s">
        <v>88</v>
      </c>
      <c r="Q5" s="177" t="s">
        <v>20</v>
      </c>
      <c r="R5" s="177" t="s">
        <v>21</v>
      </c>
      <c r="S5" s="177" t="s">
        <v>22</v>
      </c>
      <c r="T5" s="177" t="s">
        <v>22</v>
      </c>
    </row>
    <row r="6" spans="1:20" x14ac:dyDescent="0.25">
      <c r="A6" s="253" t="s">
        <v>23</v>
      </c>
      <c r="B6" s="253"/>
      <c r="C6" s="253"/>
      <c r="D6" s="253"/>
      <c r="E6" s="253"/>
      <c r="F6" s="253"/>
      <c r="G6" s="253"/>
      <c r="H6" s="253"/>
      <c r="I6" s="253"/>
      <c r="J6" s="253"/>
      <c r="K6" s="253"/>
      <c r="L6" s="253"/>
      <c r="M6" s="253"/>
      <c r="N6" s="253"/>
      <c r="O6" s="253"/>
      <c r="P6" s="253"/>
      <c r="Q6" s="223"/>
      <c r="R6" s="223"/>
      <c r="S6" s="223"/>
      <c r="T6" s="223"/>
    </row>
    <row r="7" spans="1:20" ht="75" x14ac:dyDescent="0.25">
      <c r="A7" s="227">
        <v>8</v>
      </c>
      <c r="B7" s="221" t="s">
        <v>24</v>
      </c>
      <c r="C7" s="228" t="s">
        <v>25</v>
      </c>
      <c r="D7" s="23">
        <f>+'SLC Strategic Risk Register'!E7</f>
        <v>3</v>
      </c>
      <c r="E7" s="23">
        <f>+'SLC Strategic Risk Register'!F7</f>
        <v>2</v>
      </c>
      <c r="F7" s="24">
        <f>+'SLC Strategic Risk Register'!G7</f>
        <v>6</v>
      </c>
      <c r="G7" s="23">
        <f>VLOOKUP(B7,'SLC Strategic Risk Register'!D:H,5,FALSE)</f>
        <v>6</v>
      </c>
      <c r="H7" s="23">
        <f>+'SLC Strategic Risk Register'!I7</f>
        <v>0</v>
      </c>
      <c r="I7" s="229"/>
      <c r="J7" s="229">
        <f>+'SLC Strategic Risk Register'!P7</f>
        <v>3</v>
      </c>
      <c r="K7" s="229">
        <f>+'SLC Strategic Risk Register'!Q7</f>
        <v>1</v>
      </c>
      <c r="L7" s="24">
        <f>+'SLC Strategic Risk Register'!R7</f>
        <v>3</v>
      </c>
      <c r="M7" s="229">
        <f>+'SLC Strategic Risk Register'!S7</f>
        <v>3</v>
      </c>
      <c r="N7" s="23">
        <f>+'SLC Strategic Risk Register'!T7</f>
        <v>0</v>
      </c>
      <c r="O7" s="230" t="s">
        <v>268</v>
      </c>
      <c r="P7" s="230" t="s">
        <v>23</v>
      </c>
      <c r="Q7" s="223">
        <f>VLOOKUP(B7,'Nov 24 SLC Summary'!B:F,5,FALSE)</f>
        <v>6</v>
      </c>
      <c r="R7" s="223">
        <f>VLOOKUP(B7,'Nov 24 SLC Summary'!B:L,11,FALSE)</f>
        <v>3</v>
      </c>
      <c r="S7" s="223">
        <f>G7-Q7</f>
        <v>0</v>
      </c>
      <c r="T7" s="223">
        <f>M7-R7</f>
        <v>0</v>
      </c>
    </row>
    <row r="8" spans="1:20" x14ac:dyDescent="0.25">
      <c r="A8" s="253" t="s">
        <v>28</v>
      </c>
      <c r="B8" s="253"/>
      <c r="C8" s="253"/>
      <c r="D8" s="253"/>
      <c r="E8" s="253"/>
      <c r="F8" s="253"/>
      <c r="G8" s="253"/>
      <c r="H8" s="253"/>
      <c r="I8" s="253"/>
      <c r="J8" s="253"/>
      <c r="K8" s="253"/>
      <c r="L8" s="253"/>
      <c r="M8" s="253"/>
      <c r="N8" s="253"/>
      <c r="O8" s="253"/>
      <c r="P8" s="253"/>
      <c r="Q8" s="223"/>
      <c r="R8" s="223"/>
      <c r="S8" s="223"/>
      <c r="T8" s="223"/>
    </row>
    <row r="9" spans="1:20" ht="60" x14ac:dyDescent="0.25">
      <c r="A9" s="227">
        <v>1</v>
      </c>
      <c r="B9" s="221" t="s">
        <v>29</v>
      </c>
      <c r="C9" s="228">
        <v>3</v>
      </c>
      <c r="D9" s="23">
        <f>+'SLC Strategic Risk Register'!E9</f>
        <v>5</v>
      </c>
      <c r="E9" s="23">
        <f>+'SLC Strategic Risk Register'!F9</f>
        <v>4</v>
      </c>
      <c r="F9" s="24">
        <f>+'SLC Strategic Risk Register'!G9</f>
        <v>20</v>
      </c>
      <c r="G9" s="23">
        <f>+'SLC Strategic Risk Register'!H9</f>
        <v>20</v>
      </c>
      <c r="H9" s="23">
        <f>+'SLC Strategic Risk Register'!I9</f>
        <v>0</v>
      </c>
      <c r="I9" s="229"/>
      <c r="J9" s="229">
        <f>+'SLC Strategic Risk Register'!P9</f>
        <v>5</v>
      </c>
      <c r="K9" s="229">
        <f>+'SLC Strategic Risk Register'!Q9</f>
        <v>4</v>
      </c>
      <c r="L9" s="24">
        <f>+'SLC Strategic Risk Register'!R9</f>
        <v>20</v>
      </c>
      <c r="M9" s="229">
        <f>+'SLC Strategic Risk Register'!S9</f>
        <v>20</v>
      </c>
      <c r="N9" s="23">
        <f>+'SLC Strategic Risk Register'!T9</f>
        <v>0</v>
      </c>
      <c r="O9" s="230" t="s">
        <v>278</v>
      </c>
      <c r="P9" s="230" t="s">
        <v>28</v>
      </c>
      <c r="Q9" s="223">
        <f>VLOOKUP(B9,'Nov 24 SLC Summary'!B:F,5,FALSE)</f>
        <v>20</v>
      </c>
      <c r="R9" s="223">
        <f>VLOOKUP(B9,'Nov 24 SLC Summary'!B:L,11,FALSE)</f>
        <v>20</v>
      </c>
      <c r="S9" s="223">
        <f>G9-Q9</f>
        <v>0</v>
      </c>
      <c r="T9" s="223">
        <f>M9-R9</f>
        <v>0</v>
      </c>
    </row>
    <row r="10" spans="1:20" ht="66" customHeight="1" x14ac:dyDescent="0.25">
      <c r="A10" s="227">
        <v>2</v>
      </c>
      <c r="B10" s="221" t="s">
        <v>31</v>
      </c>
      <c r="C10" s="228">
        <v>3</v>
      </c>
      <c r="D10" s="23">
        <f>+'SLC Strategic Risk Register'!E10</f>
        <v>5</v>
      </c>
      <c r="E10" s="23">
        <f>+'SLC Strategic Risk Register'!F10</f>
        <v>3</v>
      </c>
      <c r="F10" s="24">
        <f>+'SLC Strategic Risk Register'!G10</f>
        <v>15</v>
      </c>
      <c r="G10" s="23">
        <f>+'SLC Strategic Risk Register'!H10</f>
        <v>15</v>
      </c>
      <c r="H10" s="23">
        <f>+'SLC Strategic Risk Register'!I10</f>
        <v>0</v>
      </c>
      <c r="I10" s="229"/>
      <c r="J10" s="229">
        <f>+'SLC Strategic Risk Register'!P10</f>
        <v>5</v>
      </c>
      <c r="K10" s="229">
        <f>+'SLC Strategic Risk Register'!Q10</f>
        <v>2</v>
      </c>
      <c r="L10" s="24">
        <f>+'SLC Strategic Risk Register'!R10</f>
        <v>10</v>
      </c>
      <c r="M10" s="229">
        <f>+'SLC Strategic Risk Register'!S10</f>
        <v>10</v>
      </c>
      <c r="N10" s="23">
        <f>+'SLC Strategic Risk Register'!T10</f>
        <v>0</v>
      </c>
      <c r="O10" s="230" t="s">
        <v>278</v>
      </c>
      <c r="P10" s="230" t="s">
        <v>28</v>
      </c>
      <c r="Q10" s="223">
        <f>VLOOKUP(B10,'Nov 24 SLC Summary'!B:F,5,FALSE)</f>
        <v>15</v>
      </c>
      <c r="R10" s="223">
        <f>VLOOKUP(B10,'Nov 24 SLC Summary'!B:L,11,FALSE)</f>
        <v>10</v>
      </c>
      <c r="S10" s="223">
        <f>G10-Q10</f>
        <v>0</v>
      </c>
      <c r="T10" s="223">
        <f>M10-R10</f>
        <v>0</v>
      </c>
    </row>
    <row r="11" spans="1:20" ht="96.75" customHeight="1" x14ac:dyDescent="0.25">
      <c r="A11" s="227">
        <v>3</v>
      </c>
      <c r="B11" s="221" t="s">
        <v>32</v>
      </c>
      <c r="C11" s="228" t="s">
        <v>33</v>
      </c>
      <c r="D11" s="23">
        <f>+'SLC Strategic Risk Register'!E11</f>
        <v>5</v>
      </c>
      <c r="E11" s="23">
        <f>+'SLC Strategic Risk Register'!F11</f>
        <v>3</v>
      </c>
      <c r="F11" s="24">
        <f>+'SLC Strategic Risk Register'!G11</f>
        <v>15</v>
      </c>
      <c r="G11" s="23">
        <f>+'SLC Strategic Risk Register'!H11</f>
        <v>15</v>
      </c>
      <c r="H11" s="23">
        <f>+'SLC Strategic Risk Register'!I11</f>
        <v>0</v>
      </c>
      <c r="I11" s="229"/>
      <c r="J11" s="229">
        <f>+'SLC Strategic Risk Register'!P11</f>
        <v>5</v>
      </c>
      <c r="K11" s="229">
        <f>+'SLC Strategic Risk Register'!Q11</f>
        <v>2</v>
      </c>
      <c r="L11" s="24">
        <f>+'SLC Strategic Risk Register'!R11</f>
        <v>10</v>
      </c>
      <c r="M11" s="229">
        <f>+'SLC Strategic Risk Register'!S11</f>
        <v>5</v>
      </c>
      <c r="N11" s="23">
        <f>+'SLC Strategic Risk Register'!T11</f>
        <v>5</v>
      </c>
      <c r="O11" s="230" t="s">
        <v>270</v>
      </c>
      <c r="P11" s="230" t="s">
        <v>28</v>
      </c>
      <c r="Q11" s="223">
        <f>VLOOKUP(B11,'Nov 24 SLC Summary'!B:F,5,FALSE)</f>
        <v>15</v>
      </c>
      <c r="R11" s="223">
        <f>VLOOKUP(B11,'Nov 24 SLC Summary'!B:L,11,FALSE)</f>
        <v>10</v>
      </c>
      <c r="S11" s="223">
        <f>G11-Q11</f>
        <v>0</v>
      </c>
      <c r="T11" s="223">
        <f>M11-R11</f>
        <v>-5</v>
      </c>
    </row>
    <row r="12" spans="1:20" ht="79.5" customHeight="1" x14ac:dyDescent="0.25">
      <c r="A12" s="227">
        <v>5</v>
      </c>
      <c r="B12" s="221" t="s">
        <v>34</v>
      </c>
      <c r="C12" s="228" t="s">
        <v>35</v>
      </c>
      <c r="D12" s="23">
        <f>+'SLC Strategic Risk Register'!E12</f>
        <v>4</v>
      </c>
      <c r="E12" s="23">
        <f>+'SLC Strategic Risk Register'!F12</f>
        <v>4</v>
      </c>
      <c r="F12" s="24">
        <f>+'SLC Strategic Risk Register'!G12</f>
        <v>16</v>
      </c>
      <c r="G12" s="23">
        <f>+'SLC Strategic Risk Register'!H12</f>
        <v>12</v>
      </c>
      <c r="H12" s="23">
        <f>+'SLC Strategic Risk Register'!I12</f>
        <v>4</v>
      </c>
      <c r="I12" s="229"/>
      <c r="J12" s="229">
        <f>+'SLC Strategic Risk Register'!P12</f>
        <v>4</v>
      </c>
      <c r="K12" s="229">
        <f>+'SLC Strategic Risk Register'!Q12</f>
        <v>3</v>
      </c>
      <c r="L12" s="24">
        <f>+'SLC Strategic Risk Register'!R12</f>
        <v>12</v>
      </c>
      <c r="M12" s="229">
        <f>+'SLC Strategic Risk Register'!S12</f>
        <v>12</v>
      </c>
      <c r="N12" s="23">
        <f>+'SLC Strategic Risk Register'!T12</f>
        <v>0</v>
      </c>
      <c r="O12" s="230" t="s">
        <v>278</v>
      </c>
      <c r="P12" s="230" t="s">
        <v>28</v>
      </c>
      <c r="Q12" s="223">
        <f>VLOOKUP(B12,'Nov 24 SLC Summary'!B:F,5,FALSE)</f>
        <v>16</v>
      </c>
      <c r="R12" s="223">
        <f>VLOOKUP(B12,'Nov 24 SLC Summary'!B:L,11,FALSE)</f>
        <v>12</v>
      </c>
      <c r="S12" s="223">
        <f>G12-Q12</f>
        <v>-4</v>
      </c>
      <c r="T12" s="223">
        <f>M12-R12</f>
        <v>0</v>
      </c>
    </row>
    <row r="13" spans="1:20" ht="14.25" customHeight="1" x14ac:dyDescent="0.25">
      <c r="A13" s="253" t="s">
        <v>36</v>
      </c>
      <c r="B13" s="253"/>
      <c r="C13" s="253"/>
      <c r="D13" s="253"/>
      <c r="E13" s="253"/>
      <c r="F13" s="253"/>
      <c r="G13" s="253"/>
      <c r="H13" s="253"/>
      <c r="I13" s="253"/>
      <c r="J13" s="253"/>
      <c r="K13" s="253"/>
      <c r="L13" s="253"/>
      <c r="M13" s="253"/>
      <c r="N13" s="253"/>
      <c r="O13" s="253"/>
      <c r="P13" s="253"/>
      <c r="Q13" s="223"/>
      <c r="R13" s="223"/>
      <c r="S13" s="223"/>
      <c r="T13" s="223"/>
    </row>
    <row r="14" spans="1:20" ht="60" x14ac:dyDescent="0.25">
      <c r="A14" s="227">
        <v>13</v>
      </c>
      <c r="B14" s="221" t="s">
        <v>37</v>
      </c>
      <c r="C14" s="228" t="s">
        <v>25</v>
      </c>
      <c r="D14" s="23">
        <f>+'SLC Strategic Risk Register'!E14</f>
        <v>4</v>
      </c>
      <c r="E14" s="23">
        <f>+'SLC Strategic Risk Register'!F14</f>
        <v>3</v>
      </c>
      <c r="F14" s="24">
        <f>+'SLC Strategic Risk Register'!G14</f>
        <v>12</v>
      </c>
      <c r="G14" s="23">
        <f>+'SLC Strategic Risk Register'!H14</f>
        <v>25</v>
      </c>
      <c r="H14" s="23">
        <f>+'SLC Strategic Risk Register'!I14</f>
        <v>-13</v>
      </c>
      <c r="I14" s="229"/>
      <c r="J14" s="229">
        <f>+'SLC Strategic Risk Register'!P14</f>
        <v>3</v>
      </c>
      <c r="K14" s="229">
        <f>+'SLC Strategic Risk Register'!Q14</f>
        <v>2</v>
      </c>
      <c r="L14" s="24">
        <f>+'SLC Strategic Risk Register'!R14</f>
        <v>6</v>
      </c>
      <c r="M14" s="229">
        <f>+'SLC Strategic Risk Register'!S14</f>
        <v>20</v>
      </c>
      <c r="N14" s="23">
        <f>+'SLC Strategic Risk Register'!T14</f>
        <v>-14</v>
      </c>
      <c r="O14" s="230" t="s">
        <v>279</v>
      </c>
      <c r="P14" s="230" t="s">
        <v>36</v>
      </c>
      <c r="Q14" s="223">
        <f>VLOOKUP(B14,'Nov 24 SLC Summary'!B:F,5,FALSE)</f>
        <v>12</v>
      </c>
      <c r="R14" s="223">
        <f>VLOOKUP(B14,'Nov 24 SLC Summary'!B:L,11,FALSE)</f>
        <v>6</v>
      </c>
      <c r="S14" s="223">
        <f>G14-Q14</f>
        <v>13</v>
      </c>
      <c r="T14" s="223">
        <f>M14-R14</f>
        <v>14</v>
      </c>
    </row>
    <row r="15" spans="1:20" x14ac:dyDescent="0.25">
      <c r="A15" s="253" t="s">
        <v>280</v>
      </c>
      <c r="B15" s="253"/>
      <c r="C15" s="253"/>
      <c r="D15" s="253"/>
      <c r="E15" s="253"/>
      <c r="F15" s="253"/>
      <c r="G15" s="253"/>
      <c r="H15" s="253"/>
      <c r="I15" s="253"/>
      <c r="J15" s="253"/>
      <c r="K15" s="253"/>
      <c r="L15" s="253"/>
      <c r="M15" s="253"/>
      <c r="N15" s="253"/>
      <c r="O15" s="253"/>
      <c r="P15" s="253"/>
      <c r="Q15" s="223"/>
      <c r="R15" s="223"/>
      <c r="S15" s="223"/>
      <c r="T15" s="223"/>
    </row>
    <row r="16" spans="1:20" ht="90" x14ac:dyDescent="0.25">
      <c r="A16" s="227">
        <v>6</v>
      </c>
      <c r="B16" s="221" t="s">
        <v>285</v>
      </c>
      <c r="C16" s="228">
        <v>2</v>
      </c>
      <c r="D16" s="23">
        <f>+'SLC Strategic Risk Register'!E16</f>
        <v>5</v>
      </c>
      <c r="E16" s="23">
        <v>3</v>
      </c>
      <c r="F16" s="24">
        <f>+'SLC Strategic Risk Register'!G16</f>
        <v>15</v>
      </c>
      <c r="G16" s="23">
        <f>+'SLC Strategic Risk Register'!H16</f>
        <v>15</v>
      </c>
      <c r="H16" s="23">
        <f>+'SLC Strategic Risk Register'!I16</f>
        <v>0</v>
      </c>
      <c r="I16" s="229"/>
      <c r="J16" s="229">
        <f>+'SLC Strategic Risk Register'!P16</f>
        <v>5</v>
      </c>
      <c r="K16" s="229">
        <v>2</v>
      </c>
      <c r="L16" s="24">
        <f>+'SLC Strategic Risk Register'!R16</f>
        <v>10</v>
      </c>
      <c r="M16" s="229">
        <f>+'SLC Strategic Risk Register'!S16</f>
        <v>10</v>
      </c>
      <c r="N16" s="23">
        <f>+'SLC Strategic Risk Register'!T16</f>
        <v>0</v>
      </c>
      <c r="O16" s="230" t="s">
        <v>281</v>
      </c>
      <c r="P16" s="230" t="s">
        <v>280</v>
      </c>
      <c r="Q16" s="223">
        <f>VLOOKUP(B16,'Nov 24 SLC Summary'!B:F,5,FALSE)</f>
        <v>15</v>
      </c>
      <c r="R16" s="223">
        <f>VLOOKUP(B16,'Nov 24 SLC Summary'!B:L,11,FALSE)</f>
        <v>10</v>
      </c>
      <c r="S16" s="223">
        <f>G16-Q16</f>
        <v>0</v>
      </c>
      <c r="T16" s="223">
        <f>M16-R16</f>
        <v>0</v>
      </c>
    </row>
    <row r="17" spans="1:20" x14ac:dyDescent="0.25">
      <c r="A17" s="253" t="s">
        <v>41</v>
      </c>
      <c r="B17" s="253"/>
      <c r="C17" s="253"/>
      <c r="D17" s="253"/>
      <c r="E17" s="253"/>
      <c r="F17" s="253"/>
      <c r="G17" s="253"/>
      <c r="H17" s="253"/>
      <c r="I17" s="253"/>
      <c r="J17" s="253"/>
      <c r="K17" s="253"/>
      <c r="L17" s="253"/>
      <c r="M17" s="253"/>
      <c r="N17" s="253"/>
      <c r="O17" s="253"/>
      <c r="P17" s="253"/>
      <c r="Q17" s="223"/>
      <c r="R17" s="223"/>
      <c r="S17" s="223"/>
      <c r="T17" s="223"/>
    </row>
    <row r="18" spans="1:20" ht="60" x14ac:dyDescent="0.25">
      <c r="A18" s="227">
        <v>4</v>
      </c>
      <c r="B18" s="221" t="s">
        <v>286</v>
      </c>
      <c r="C18" s="228" t="s">
        <v>25</v>
      </c>
      <c r="D18" s="23">
        <f>+'SLC Strategic Risk Register'!E18</f>
        <v>2</v>
      </c>
      <c r="E18" s="23">
        <f>+'SLC Strategic Risk Register'!F18</f>
        <v>3</v>
      </c>
      <c r="F18" s="24">
        <f>+'SLC Strategic Risk Register'!G18</f>
        <v>6</v>
      </c>
      <c r="G18" s="23">
        <f>+'SLC Strategic Risk Register'!H18</f>
        <v>6</v>
      </c>
      <c r="H18" s="23">
        <f>+'SLC Strategic Risk Register'!I18</f>
        <v>0</v>
      </c>
      <c r="I18" s="229"/>
      <c r="J18" s="229">
        <f>+'SLC Strategic Risk Register'!P18</f>
        <v>2</v>
      </c>
      <c r="K18" s="229">
        <f>+'SLC Strategic Risk Register'!Q18</f>
        <v>2</v>
      </c>
      <c r="L18" s="24">
        <f>+'SLC Strategic Risk Register'!R18</f>
        <v>4</v>
      </c>
      <c r="M18" s="229">
        <f>+'SLC Strategic Risk Register'!S18</f>
        <v>4</v>
      </c>
      <c r="N18" s="23">
        <f>+'SLC Strategic Risk Register'!T18</f>
        <v>0</v>
      </c>
      <c r="O18" s="230" t="s">
        <v>268</v>
      </c>
      <c r="P18" s="230" t="s">
        <v>41</v>
      </c>
      <c r="Q18" s="223">
        <f>VLOOKUP(B18,'Nov 24 SLC Summary'!B:F,5,FALSE)</f>
        <v>6</v>
      </c>
      <c r="R18" s="223">
        <f>VLOOKUP(B18,'Nov 24 SLC Summary'!B:L,11,FALSE)</f>
        <v>4</v>
      </c>
      <c r="S18" s="223">
        <f>G18-Q18</f>
        <v>0</v>
      </c>
      <c r="T18" s="223">
        <f>M18-R18</f>
        <v>0</v>
      </c>
    </row>
    <row r="19" spans="1:20" ht="60" x14ac:dyDescent="0.25">
      <c r="A19" s="227">
        <v>11</v>
      </c>
      <c r="B19" s="221" t="s">
        <v>43</v>
      </c>
      <c r="C19" s="228" t="s">
        <v>33</v>
      </c>
      <c r="D19" s="23">
        <f>+'SLC Strategic Risk Register'!E19</f>
        <v>3</v>
      </c>
      <c r="E19" s="23">
        <f>+'SLC Strategic Risk Register'!F19</f>
        <v>3</v>
      </c>
      <c r="F19" s="24">
        <f>+'SLC Strategic Risk Register'!G19</f>
        <v>9</v>
      </c>
      <c r="G19" s="23">
        <f>+'SLC Strategic Risk Register'!H19</f>
        <v>9</v>
      </c>
      <c r="H19" s="23">
        <f>+'SLC Strategic Risk Register'!I19</f>
        <v>0</v>
      </c>
      <c r="I19" s="229"/>
      <c r="J19" s="229">
        <f>+'SLC Strategic Risk Register'!P19</f>
        <v>3</v>
      </c>
      <c r="K19" s="229">
        <f>+'SLC Strategic Risk Register'!Q19</f>
        <v>1</v>
      </c>
      <c r="L19" s="24">
        <f>+'SLC Strategic Risk Register'!R19</f>
        <v>3</v>
      </c>
      <c r="M19" s="229">
        <f>+'SLC Strategic Risk Register'!S19</f>
        <v>3</v>
      </c>
      <c r="N19" s="23">
        <f>+'SLC Strategic Risk Register'!T19</f>
        <v>0</v>
      </c>
      <c r="O19" s="230" t="s">
        <v>282</v>
      </c>
      <c r="P19" s="230" t="s">
        <v>41</v>
      </c>
      <c r="Q19" s="223">
        <f>VLOOKUP(B19,'Nov 24 SLC Summary'!B:F,5,FALSE)</f>
        <v>9</v>
      </c>
      <c r="R19" s="223">
        <f>VLOOKUP(B19,'Nov 24 SLC Summary'!B:L,11,FALSE)</f>
        <v>3</v>
      </c>
      <c r="S19" s="223">
        <f>G19-Q19</f>
        <v>0</v>
      </c>
      <c r="T19" s="223">
        <f>M19-R19</f>
        <v>0</v>
      </c>
    </row>
    <row r="20" spans="1:20" ht="60" x14ac:dyDescent="0.25">
      <c r="A20" s="227">
        <v>15</v>
      </c>
      <c r="B20" s="221" t="s">
        <v>287</v>
      </c>
      <c r="C20" s="228">
        <v>3</v>
      </c>
      <c r="D20" s="23">
        <f>+'SLC Strategic Risk Register'!E20</f>
        <v>3</v>
      </c>
      <c r="E20" s="23">
        <f>+'SLC Strategic Risk Register'!F20</f>
        <v>3</v>
      </c>
      <c r="F20" s="24">
        <f>+'SLC Strategic Risk Register'!G20</f>
        <v>9</v>
      </c>
      <c r="G20" s="23">
        <f>+'SLC Strategic Risk Register'!H20</f>
        <v>9</v>
      </c>
      <c r="H20" s="23">
        <f>+'SLC Strategic Risk Register'!I20</f>
        <v>0</v>
      </c>
      <c r="I20" s="229"/>
      <c r="J20" s="229">
        <f>+'SLC Strategic Risk Register'!P20</f>
        <v>3</v>
      </c>
      <c r="K20" s="229">
        <f>+'SLC Strategic Risk Register'!Q20</f>
        <v>2</v>
      </c>
      <c r="L20" s="24">
        <f>+'SLC Strategic Risk Register'!R20</f>
        <v>6</v>
      </c>
      <c r="M20" s="229">
        <f>+'SLC Strategic Risk Register'!S20</f>
        <v>6</v>
      </c>
      <c r="N20" s="23">
        <f>+'SLC Strategic Risk Register'!T20</f>
        <v>0</v>
      </c>
      <c r="O20" s="230" t="s">
        <v>278</v>
      </c>
      <c r="P20" s="230" t="s">
        <v>41</v>
      </c>
      <c r="Q20" s="223">
        <f>VLOOKUP(B20,'Nov 24 SLC Summary'!B:F,5,FALSE)</f>
        <v>9</v>
      </c>
      <c r="R20" s="223">
        <f>VLOOKUP(B20,'Nov 24 SLC Summary'!B:L,11,FALSE)</f>
        <v>6</v>
      </c>
      <c r="S20" s="223">
        <f>G20-Q20</f>
        <v>0</v>
      </c>
      <c r="T20" s="223">
        <f>M20-R20</f>
        <v>0</v>
      </c>
    </row>
    <row r="21" spans="1:20" x14ac:dyDescent="0.25">
      <c r="A21" s="253" t="s">
        <v>290</v>
      </c>
      <c r="B21" s="253"/>
      <c r="C21" s="253"/>
      <c r="D21" s="253"/>
      <c r="E21" s="253"/>
      <c r="F21" s="253"/>
      <c r="G21" s="253"/>
      <c r="H21" s="253"/>
      <c r="I21" s="253"/>
      <c r="J21" s="253"/>
      <c r="K21" s="253"/>
      <c r="L21" s="253"/>
      <c r="M21" s="253"/>
      <c r="N21" s="253"/>
      <c r="O21" s="253"/>
      <c r="P21" s="253"/>
      <c r="Q21" s="223"/>
      <c r="R21" s="223"/>
      <c r="S21" s="223"/>
      <c r="T21" s="223"/>
    </row>
    <row r="22" spans="1:20" ht="60" x14ac:dyDescent="0.25">
      <c r="A22" s="227">
        <v>9</v>
      </c>
      <c r="B22" s="221" t="s">
        <v>288</v>
      </c>
      <c r="C22" s="228" t="s">
        <v>47</v>
      </c>
      <c r="D22" s="23">
        <f>+'SLC Strategic Risk Register'!E22</f>
        <v>4</v>
      </c>
      <c r="E22" s="23">
        <f>+'SLC Strategic Risk Register'!F22</f>
        <v>3</v>
      </c>
      <c r="F22" s="24">
        <f>+'SLC Strategic Risk Register'!G22</f>
        <v>12</v>
      </c>
      <c r="G22" s="23">
        <f>+'SLC Strategic Risk Register'!H22</f>
        <v>12</v>
      </c>
      <c r="H22" s="23">
        <f>+'SLC Strategic Risk Register'!I22</f>
        <v>0</v>
      </c>
      <c r="I22" s="229"/>
      <c r="J22" s="229">
        <f>+'SLC Strategic Risk Register'!P22</f>
        <v>4</v>
      </c>
      <c r="K22" s="229">
        <f>+'SLC Strategic Risk Register'!Q22</f>
        <v>1</v>
      </c>
      <c r="L22" s="24">
        <f>+'SLC Strategic Risk Register'!R22</f>
        <v>4</v>
      </c>
      <c r="M22" s="229">
        <f>+'SLC Strategic Risk Register'!S22</f>
        <v>4</v>
      </c>
      <c r="N22" s="23">
        <f>+'SLC Strategic Risk Register'!T22</f>
        <v>0</v>
      </c>
      <c r="O22" s="230" t="s">
        <v>270</v>
      </c>
      <c r="P22" s="230" t="s">
        <v>291</v>
      </c>
      <c r="Q22" s="223">
        <f>VLOOKUP(B22,'Nov 24 SLC Summary'!B:F,5,FALSE)</f>
        <v>12</v>
      </c>
      <c r="R22" s="223">
        <f>VLOOKUP(B22,'Nov 24 SLC Summary'!B:L,11,FALSE)</f>
        <v>4</v>
      </c>
      <c r="S22" s="223">
        <f>G22-Q22</f>
        <v>0</v>
      </c>
      <c r="T22" s="223">
        <f>M22-R22</f>
        <v>0</v>
      </c>
    </row>
    <row r="23" spans="1:20" ht="90" x14ac:dyDescent="0.25">
      <c r="A23" s="227">
        <v>12</v>
      </c>
      <c r="B23" s="221" t="s">
        <v>289</v>
      </c>
      <c r="C23" s="228" t="s">
        <v>47</v>
      </c>
      <c r="D23" s="23">
        <f>+'SLC Strategic Risk Register'!E23</f>
        <v>4</v>
      </c>
      <c r="E23" s="23">
        <f>+'SLC Strategic Risk Register'!F23</f>
        <v>2</v>
      </c>
      <c r="F23" s="24">
        <f>+'SLC Strategic Risk Register'!G23</f>
        <v>8</v>
      </c>
      <c r="G23" s="23">
        <f>+'SLC Strategic Risk Register'!H23</f>
        <v>8</v>
      </c>
      <c r="H23" s="23">
        <f>+'SLC Strategic Risk Register'!I23</f>
        <v>0</v>
      </c>
      <c r="I23" s="229"/>
      <c r="J23" s="229">
        <f>+'SLC Strategic Risk Register'!P23</f>
        <v>4</v>
      </c>
      <c r="K23" s="229">
        <f>+'SLC Strategic Risk Register'!Q23</f>
        <v>1</v>
      </c>
      <c r="L23" s="24">
        <f>+'SLC Strategic Risk Register'!R23</f>
        <v>4</v>
      </c>
      <c r="M23" s="229">
        <f>+'SLC Strategic Risk Register'!S23</f>
        <v>12</v>
      </c>
      <c r="N23" s="23">
        <f>+'SLC Strategic Risk Register'!T23</f>
        <v>-8</v>
      </c>
      <c r="O23" s="230" t="s">
        <v>270</v>
      </c>
      <c r="P23" s="230" t="s">
        <v>291</v>
      </c>
      <c r="Q23" s="223">
        <f>VLOOKUP(B23,'Nov 24 SLC Summary'!B:F,5,FALSE)</f>
        <v>8</v>
      </c>
      <c r="R23" s="223">
        <f>VLOOKUP(B23,'Nov 24 SLC Summary'!B:L,11,FALSE)</f>
        <v>4</v>
      </c>
      <c r="S23" s="223">
        <f>G23-Q23</f>
        <v>0</v>
      </c>
      <c r="T23" s="223">
        <f>M23-R23</f>
        <v>8</v>
      </c>
    </row>
    <row r="24" spans="1:20" x14ac:dyDescent="0.25">
      <c r="A24" s="253" t="s">
        <v>50</v>
      </c>
      <c r="B24" s="253"/>
      <c r="C24" s="253"/>
      <c r="D24" s="253"/>
      <c r="E24" s="253"/>
      <c r="F24" s="253"/>
      <c r="G24" s="253"/>
      <c r="H24" s="253"/>
      <c r="I24" s="253"/>
      <c r="J24" s="253"/>
      <c r="K24" s="253"/>
      <c r="L24" s="253"/>
      <c r="M24" s="253"/>
      <c r="N24" s="253"/>
      <c r="O24" s="253"/>
      <c r="P24" s="253"/>
      <c r="Q24" s="223"/>
      <c r="R24" s="223"/>
      <c r="S24" s="223"/>
      <c r="T24" s="223">
        <f>M24-R24</f>
        <v>0</v>
      </c>
    </row>
    <row r="25" spans="1:20" ht="75" x14ac:dyDescent="0.25">
      <c r="A25" s="227">
        <v>10</v>
      </c>
      <c r="B25" s="221" t="s">
        <v>51</v>
      </c>
      <c r="C25" s="228" t="s">
        <v>47</v>
      </c>
      <c r="D25" s="23">
        <f>+'SLC Strategic Risk Register'!E25</f>
        <v>4</v>
      </c>
      <c r="E25" s="23">
        <f>+'SLC Strategic Risk Register'!F25</f>
        <v>4</v>
      </c>
      <c r="F25" s="24">
        <f>+'SLC Strategic Risk Register'!G25</f>
        <v>16</v>
      </c>
      <c r="G25" s="23">
        <f>+'SLC Strategic Risk Register'!H25</f>
        <v>8</v>
      </c>
      <c r="H25" s="23">
        <f>+'SLC Strategic Risk Register'!I25</f>
        <v>8</v>
      </c>
      <c r="I25" s="229"/>
      <c r="J25" s="229">
        <f>+'SLC Strategic Risk Register'!P25</f>
        <v>4</v>
      </c>
      <c r="K25" s="229">
        <f>+'SLC Strategic Risk Register'!Q25</f>
        <v>2</v>
      </c>
      <c r="L25" s="24">
        <f>+'SLC Strategic Risk Register'!R25</f>
        <v>8</v>
      </c>
      <c r="M25" s="229">
        <f>+'SLC Strategic Risk Register'!S25</f>
        <v>16</v>
      </c>
      <c r="N25" s="23">
        <f>+'SLC Strategic Risk Register'!T25</f>
        <v>-8</v>
      </c>
      <c r="O25" s="230" t="s">
        <v>275</v>
      </c>
      <c r="P25" s="230" t="s">
        <v>50</v>
      </c>
      <c r="Q25" s="223">
        <f>VLOOKUP(B25,'Nov 24 SLC Summary'!B:F,5,FALSE)</f>
        <v>16</v>
      </c>
      <c r="R25" s="223">
        <f>VLOOKUP(B25,'Nov 24 SLC Summary'!B:L,11,FALSE)</f>
        <v>8</v>
      </c>
      <c r="S25" s="223">
        <f>G25-Q25</f>
        <v>-8</v>
      </c>
      <c r="T25" s="223">
        <f>M25-R25</f>
        <v>8</v>
      </c>
    </row>
    <row r="26" spans="1:20" x14ac:dyDescent="0.25">
      <c r="A26" s="253" t="s">
        <v>53</v>
      </c>
      <c r="B26" s="253"/>
      <c r="C26" s="253"/>
      <c r="D26" s="253"/>
      <c r="E26" s="253"/>
      <c r="F26" s="253"/>
      <c r="G26" s="253"/>
      <c r="H26" s="253"/>
      <c r="I26" s="253"/>
      <c r="J26" s="253"/>
      <c r="K26" s="253"/>
      <c r="L26" s="253"/>
      <c r="M26" s="253"/>
      <c r="N26" s="253"/>
      <c r="O26" s="253"/>
      <c r="P26" s="253"/>
      <c r="Q26" s="223"/>
      <c r="R26" s="223"/>
      <c r="S26" s="223"/>
      <c r="T26" s="223"/>
    </row>
    <row r="27" spans="1:20" ht="60" x14ac:dyDescent="0.25">
      <c r="A27" s="227">
        <v>7</v>
      </c>
      <c r="B27" s="221" t="s">
        <v>54</v>
      </c>
      <c r="C27" s="228">
        <v>3</v>
      </c>
      <c r="D27" s="23">
        <f>+'SLC Strategic Risk Register'!E27</f>
        <v>3</v>
      </c>
      <c r="E27" s="23">
        <f>+'SLC Strategic Risk Register'!F27</f>
        <v>5</v>
      </c>
      <c r="F27" s="24">
        <f>+'SLC Strategic Risk Register'!G27</f>
        <v>15</v>
      </c>
      <c r="G27" s="23">
        <f>+'SLC Strategic Risk Register'!H27</f>
        <v>15</v>
      </c>
      <c r="H27" s="23">
        <f>+'SLC Strategic Risk Register'!I27</f>
        <v>0</v>
      </c>
      <c r="I27" s="229"/>
      <c r="J27" s="229">
        <f>+'SLC Strategic Risk Register'!P27</f>
        <v>3</v>
      </c>
      <c r="K27" s="229">
        <f>+'SLC Strategic Risk Register'!Q27</f>
        <v>4</v>
      </c>
      <c r="L27" s="24">
        <f>+'SLC Strategic Risk Register'!R27</f>
        <v>12</v>
      </c>
      <c r="M27" s="229">
        <f>+'SLC Strategic Risk Register'!S27</f>
        <v>12</v>
      </c>
      <c r="N27" s="23">
        <f>+'SLC Strategic Risk Register'!T27</f>
        <v>0</v>
      </c>
      <c r="O27" s="230" t="s">
        <v>268</v>
      </c>
      <c r="P27" s="230" t="s">
        <v>53</v>
      </c>
      <c r="Q27" s="223">
        <f>VLOOKUP(B27,'Nov 24 SLC Summary'!B:F,5,FALSE)</f>
        <v>15</v>
      </c>
      <c r="R27" s="223">
        <f>VLOOKUP(B27,'Nov 24 SLC Summary'!B:L,11,FALSE)</f>
        <v>12</v>
      </c>
      <c r="S27" s="223">
        <f>G27-Q27</f>
        <v>0</v>
      </c>
      <c r="T27" s="223">
        <f>M27-R27</f>
        <v>0</v>
      </c>
    </row>
    <row r="28" spans="1:20" x14ac:dyDescent="0.25">
      <c r="A28" s="253" t="s">
        <v>55</v>
      </c>
      <c r="B28" s="253"/>
      <c r="C28" s="253"/>
      <c r="D28" s="253"/>
      <c r="E28" s="253"/>
      <c r="F28" s="253"/>
      <c r="G28" s="253"/>
      <c r="H28" s="253"/>
      <c r="I28" s="253"/>
      <c r="J28" s="253"/>
      <c r="K28" s="253"/>
      <c r="L28" s="253"/>
      <c r="M28" s="253"/>
      <c r="N28" s="253"/>
      <c r="O28" s="253"/>
      <c r="P28" s="253"/>
      <c r="Q28" s="223"/>
      <c r="R28" s="223"/>
      <c r="S28" s="223"/>
      <c r="T28" s="223"/>
    </row>
    <row r="29" spans="1:20" ht="45" x14ac:dyDescent="0.25">
      <c r="A29" s="227">
        <v>14</v>
      </c>
      <c r="B29" s="221" t="s">
        <v>56</v>
      </c>
      <c r="C29" s="228">
        <v>3</v>
      </c>
      <c r="D29" s="23">
        <f>+'SLC Strategic Risk Register'!E29</f>
        <v>4</v>
      </c>
      <c r="E29" s="23">
        <f>+'SLC Strategic Risk Register'!F29</f>
        <v>3</v>
      </c>
      <c r="F29" s="24">
        <f>+'SLC Strategic Risk Register'!G29</f>
        <v>12</v>
      </c>
      <c r="G29" s="23">
        <f>+'SLC Strategic Risk Register'!H29</f>
        <v>16</v>
      </c>
      <c r="H29" s="23">
        <f>+'SLC Strategic Risk Register'!I29</f>
        <v>-4</v>
      </c>
      <c r="I29" s="229"/>
      <c r="J29" s="229">
        <f>+'SLC Strategic Risk Register'!P29</f>
        <v>3</v>
      </c>
      <c r="K29" s="229">
        <f>+'SLC Strategic Risk Register'!Q29</f>
        <v>3</v>
      </c>
      <c r="L29" s="24">
        <f>+'SLC Strategic Risk Register'!R29</f>
        <v>9</v>
      </c>
      <c r="M29" s="229">
        <f>+'SLC Strategic Risk Register'!S29</f>
        <v>12</v>
      </c>
      <c r="N29" s="23">
        <f>+'SLC Strategic Risk Register'!T29</f>
        <v>-3</v>
      </c>
      <c r="O29" s="230" t="s">
        <v>118</v>
      </c>
      <c r="P29" s="230" t="s">
        <v>55</v>
      </c>
      <c r="Q29" s="223">
        <f>VLOOKUP(B29,'Nov 24 SLC Summary'!B:F,5,FALSE)</f>
        <v>12</v>
      </c>
      <c r="R29" s="223">
        <f>VLOOKUP(B29,'Nov 24 SLC Summary'!B:L,11,FALSE)</f>
        <v>9</v>
      </c>
      <c r="S29" s="223">
        <f>G29-Q29</f>
        <v>4</v>
      </c>
      <c r="T29" s="223">
        <f>M29-R29</f>
        <v>3</v>
      </c>
    </row>
    <row r="30" spans="1:20" ht="15.75" thickBot="1" x14ac:dyDescent="0.3">
      <c r="A30" s="223"/>
      <c r="B30" s="223"/>
      <c r="C30" s="223"/>
      <c r="D30" s="1"/>
      <c r="E30" s="1"/>
      <c r="F30" s="1"/>
      <c r="G30" s="1"/>
      <c r="H30" s="1"/>
      <c r="I30" s="223"/>
      <c r="J30" s="223"/>
      <c r="K30" s="223"/>
      <c r="L30" s="223"/>
      <c r="M30" s="223"/>
      <c r="N30" s="223"/>
      <c r="O30" s="223"/>
      <c r="P30" s="225"/>
      <c r="Q30" s="223"/>
      <c r="R30" s="223"/>
      <c r="S30" s="223"/>
      <c r="T30" s="223"/>
    </row>
    <row r="31" spans="1:20" ht="15.75" thickBot="1" x14ac:dyDescent="0.3">
      <c r="A31" s="251" t="s">
        <v>57</v>
      </c>
      <c r="B31" s="252"/>
      <c r="C31" s="231"/>
      <c r="D31" s="223"/>
      <c r="E31" s="223"/>
      <c r="F31" s="223"/>
      <c r="G31" s="1"/>
      <c r="H31" s="223"/>
      <c r="I31" s="223"/>
      <c r="J31" s="9" t="s">
        <v>58</v>
      </c>
      <c r="K31" s="117" t="s">
        <v>59</v>
      </c>
      <c r="L31" s="118" t="s">
        <v>60</v>
      </c>
      <c r="M31" s="223"/>
      <c r="N31"/>
      <c r="O31"/>
      <c r="P31" s="225"/>
      <c r="Q31" s="223"/>
      <c r="R31" s="223"/>
      <c r="S31" s="223"/>
      <c r="T31" s="223"/>
    </row>
    <row r="32" spans="1:20" x14ac:dyDescent="0.25">
      <c r="A32" s="115">
        <v>1</v>
      </c>
      <c r="B32" s="124" t="s">
        <v>61</v>
      </c>
      <c r="C32" s="29"/>
      <c r="D32" s="223"/>
      <c r="E32" s="223"/>
      <c r="F32" s="223"/>
      <c r="G32" s="1"/>
      <c r="H32" s="1"/>
      <c r="I32" s="223"/>
      <c r="J32" s="1"/>
      <c r="K32" s="119" t="s">
        <v>62</v>
      </c>
      <c r="L32" s="120" t="s">
        <v>63</v>
      </c>
      <c r="M32" s="223"/>
      <c r="N32"/>
      <c r="O32"/>
      <c r="P32" s="225"/>
      <c r="Q32" s="223"/>
      <c r="R32" s="223"/>
      <c r="S32" s="223"/>
      <c r="T32" s="223"/>
    </row>
    <row r="33" spans="1:16" x14ac:dyDescent="0.25">
      <c r="A33" s="115">
        <v>2</v>
      </c>
      <c r="B33" s="124" t="s">
        <v>64</v>
      </c>
      <c r="C33" s="29"/>
      <c r="D33" s="223"/>
      <c r="E33" s="223"/>
      <c r="F33" s="223"/>
      <c r="G33" s="1"/>
      <c r="H33" s="1"/>
      <c r="I33" s="223"/>
      <c r="J33" s="1"/>
      <c r="K33" s="119" t="s">
        <v>65</v>
      </c>
      <c r="L33" s="121" t="s">
        <v>66</v>
      </c>
      <c r="M33" s="223"/>
      <c r="N33"/>
      <c r="O33"/>
      <c r="P33" s="225"/>
    </row>
    <row r="34" spans="1:16" x14ac:dyDescent="0.25">
      <c r="A34" s="115">
        <v>3</v>
      </c>
      <c r="B34" s="124" t="s">
        <v>67</v>
      </c>
      <c r="C34" s="29"/>
      <c r="D34" s="223"/>
      <c r="E34" s="223"/>
      <c r="F34" s="223"/>
      <c r="G34" s="223"/>
      <c r="H34" s="223"/>
      <c r="I34" s="223"/>
      <c r="J34" s="223"/>
      <c r="K34" s="122" t="s">
        <v>68</v>
      </c>
      <c r="L34" s="123" t="s">
        <v>69</v>
      </c>
      <c r="M34" s="223"/>
      <c r="N34" s="223"/>
      <c r="O34" s="223"/>
      <c r="P34" s="225"/>
    </row>
    <row r="35" spans="1:16" x14ac:dyDescent="0.25">
      <c r="A35" s="125">
        <v>4</v>
      </c>
      <c r="B35" s="124" t="s">
        <v>70</v>
      </c>
      <c r="C35" s="223"/>
      <c r="D35" s="223"/>
      <c r="E35" s="223"/>
      <c r="F35" s="223"/>
      <c r="G35" s="223"/>
      <c r="H35" s="223"/>
      <c r="I35" s="223"/>
      <c r="J35" s="223"/>
      <c r="K35" s="223"/>
      <c r="L35" s="223"/>
      <c r="M35" s="223"/>
      <c r="N35" s="223"/>
      <c r="O35" s="223"/>
      <c r="P35" s="225"/>
    </row>
    <row r="36" spans="1:16" x14ac:dyDescent="0.25">
      <c r="A36" s="223"/>
      <c r="B36" s="223"/>
      <c r="C36" s="223"/>
      <c r="D36" s="1"/>
      <c r="E36" s="1"/>
      <c r="F36" s="1"/>
      <c r="G36" s="1"/>
      <c r="H36" s="1"/>
      <c r="I36" s="223"/>
      <c r="J36" s="223"/>
      <c r="K36" s="223"/>
      <c r="L36" s="223"/>
      <c r="M36" s="223"/>
      <c r="N36" s="223"/>
      <c r="O36" s="223"/>
      <c r="P36" s="225"/>
    </row>
    <row r="37" spans="1:16" ht="15.75" x14ac:dyDescent="0.25">
      <c r="A37" s="223"/>
      <c r="B37" s="223"/>
      <c r="C37" s="223"/>
      <c r="D37" s="223"/>
      <c r="E37" s="223"/>
      <c r="F37" s="223"/>
      <c r="G37" s="223"/>
      <c r="H37" s="223"/>
      <c r="I37" s="223"/>
      <c r="J37" s="223"/>
      <c r="K37" s="101"/>
      <c r="L37" s="116"/>
      <c r="M37" s="223"/>
      <c r="N37" s="223"/>
      <c r="O37" s="223"/>
      <c r="P37" s="225"/>
    </row>
    <row r="38" spans="1:16" ht="15.75" x14ac:dyDescent="0.25">
      <c r="A38" s="223"/>
      <c r="B38" s="223"/>
      <c r="C38" s="223"/>
      <c r="D38" s="223"/>
      <c r="E38" s="223"/>
      <c r="F38" s="223"/>
      <c r="G38" s="223"/>
      <c r="H38" s="223"/>
      <c r="I38" s="223"/>
      <c r="J38" s="223"/>
      <c r="K38" s="101"/>
      <c r="L38" s="116"/>
      <c r="M38" s="223"/>
      <c r="N38" s="223"/>
      <c r="O38" s="223"/>
      <c r="P38" s="225"/>
    </row>
    <row r="39" spans="1:16" ht="15.75" x14ac:dyDescent="0.25">
      <c r="A39" s="223"/>
      <c r="B39" s="223"/>
      <c r="C39" s="223"/>
      <c r="D39" s="223"/>
      <c r="E39" s="223"/>
      <c r="F39" s="223"/>
      <c r="G39" s="223"/>
      <c r="H39" s="223"/>
      <c r="I39" s="223"/>
      <c r="J39" s="223"/>
      <c r="K39" s="101"/>
      <c r="L39" s="116"/>
      <c r="M39" s="223"/>
      <c r="N39" s="223"/>
      <c r="O39" s="223"/>
      <c r="P39" s="225"/>
    </row>
    <row r="40" spans="1:16" ht="15.75" x14ac:dyDescent="0.25">
      <c r="A40" s="223"/>
      <c r="B40" s="223"/>
      <c r="C40" s="223"/>
      <c r="D40" s="223"/>
      <c r="E40" s="223"/>
      <c r="F40" s="223"/>
      <c r="G40" s="223"/>
      <c r="H40" s="223"/>
      <c r="I40" s="223"/>
      <c r="J40" s="223"/>
      <c r="K40" s="101"/>
      <c r="L40" s="116"/>
      <c r="M40" s="223"/>
      <c r="N40" s="223"/>
      <c r="O40" s="223"/>
      <c r="P40" s="225"/>
    </row>
  </sheetData>
  <autoFilter ref="A5:P29" xr:uid="{5BD5F36C-CFA7-4AD9-A472-9F4D536F5633}"/>
  <mergeCells count="13">
    <mergeCell ref="A13:P13"/>
    <mergeCell ref="D1:G1"/>
    <mergeCell ref="D2:G2"/>
    <mergeCell ref="D3:G3"/>
    <mergeCell ref="A6:P6"/>
    <mergeCell ref="A8:P8"/>
    <mergeCell ref="A31:B31"/>
    <mergeCell ref="A15:P15"/>
    <mergeCell ref="A17:P17"/>
    <mergeCell ref="A21:P21"/>
    <mergeCell ref="A24:P24"/>
    <mergeCell ref="A26:P26"/>
    <mergeCell ref="A28:P28"/>
  </mergeCells>
  <conditionalFormatting sqref="F1:F1048576">
    <cfRule type="cellIs" dxfId="15" priority="2" operator="between">
      <formula>20</formula>
      <formula>25</formula>
    </cfRule>
    <cfRule type="cellIs" dxfId="14" priority="3" operator="between">
      <formula>10</formula>
      <formula>19</formula>
    </cfRule>
    <cfRule type="cellIs" dxfId="13" priority="4" operator="between">
      <formula>4</formula>
      <formula>9</formula>
    </cfRule>
    <cfRule type="cellIs" dxfId="12" priority="5" operator="between">
      <formula>1</formula>
      <formula>3</formula>
    </cfRule>
  </conditionalFormatting>
  <conditionalFormatting sqref="L1:L1048576">
    <cfRule type="cellIs" dxfId="11" priority="6" operator="between">
      <formula>20</formula>
      <formula>25</formula>
    </cfRule>
    <cfRule type="cellIs" dxfId="10" priority="7" operator="between">
      <formula>10</formula>
      <formula>19</formula>
    </cfRule>
    <cfRule type="cellIs" dxfId="9" priority="8" operator="between">
      <formula>4</formula>
      <formula>9</formula>
    </cfRule>
    <cfRule type="cellIs" dxfId="8" priority="9" operator="between">
      <formula>1</formula>
      <formula>3</formula>
    </cfRule>
  </conditionalFormatting>
  <conditionalFormatting sqref="L27">
    <cfRule type="cellIs" dxfId="7" priority="14" operator="between">
      <formula>20</formula>
      <formula>25</formula>
    </cfRule>
    <cfRule type="cellIs" dxfId="6" priority="15" operator="between">
      <formula>10</formula>
      <formula>19</formula>
    </cfRule>
    <cfRule type="cellIs" dxfId="5" priority="16" operator="between">
      <formula>4</formula>
      <formula>9</formula>
    </cfRule>
    <cfRule type="cellIs" dxfId="4" priority="17" operator="between">
      <formula>1</formula>
      <formula>3</formula>
    </cfRule>
  </conditionalFormatting>
  <conditionalFormatting sqref="L29">
    <cfRule type="cellIs" dxfId="3" priority="10" operator="between">
      <formula>20</formula>
      <formula>25</formula>
    </cfRule>
    <cfRule type="cellIs" dxfId="2" priority="11" operator="between">
      <formula>10</formula>
      <formula>19</formula>
    </cfRule>
    <cfRule type="cellIs" dxfId="1" priority="12" operator="between">
      <formula>4</formula>
      <formula>9</formula>
    </cfRule>
    <cfRule type="cellIs" dxfId="0" priority="13" operator="between">
      <formula>1</formula>
      <formula>3</formula>
    </cfRule>
  </conditionalFormatting>
  <printOptions gridLines="1"/>
  <pageMargins left="0.25" right="0.25" top="0.75" bottom="0.75" header="0.3" footer="0.3"/>
  <pageSetup paperSize="9" scale="63" orientation="portrait" r:id="rId1"/>
  <extLst>
    <ext xmlns:x14="http://schemas.microsoft.com/office/spreadsheetml/2009/9/main" uri="{78C0D931-6437-407d-A8EE-F0AAD7539E65}">
      <x14:conditionalFormattings>
        <x14:conditionalFormatting xmlns:xm="http://schemas.microsoft.com/office/excel/2006/main">
          <x14:cfRule type="iconSet" priority="1" id="{71EADCC4-9DDA-42F8-AFBD-43D1A5EFF782}">
            <x14:iconSet iconSet="3Arrows" custom="1">
              <x14:cfvo type="percent">
                <xm:f>0</xm:f>
              </x14:cfvo>
              <x14:cfvo type="num">
                <xm:f>0</xm:f>
              </x14:cfvo>
              <x14:cfvo type="num" gte="0">
                <xm:f>0</xm:f>
              </x14:cfvo>
              <x14:cfIcon iconSet="3Arrows" iconId="2"/>
              <x14:cfIcon iconSet="3Arrows" iconId="1"/>
              <x14:cfIcon iconSet="3Arrows" iconId="0"/>
            </x14:iconSet>
          </x14:cfRule>
          <xm:sqref>H7</xm:sqref>
        </x14:conditionalFormatting>
        <x14:conditionalFormatting xmlns:xm="http://schemas.microsoft.com/office/excel/2006/main">
          <x14:cfRule type="iconSet" priority="18" id="{224B3AB3-3114-4EDA-A829-8CCCFF5E02A8}">
            <x14:iconSet iconSet="3Arrows" custom="1">
              <x14:cfvo type="percent">
                <xm:f>0</xm:f>
              </x14:cfvo>
              <x14:cfvo type="num">
                <xm:f>0</xm:f>
              </x14:cfvo>
              <x14:cfvo type="num" gte="0">
                <xm:f>0</xm:f>
              </x14:cfvo>
              <x14:cfIcon iconSet="3Arrows" iconId="2"/>
              <x14:cfIcon iconSet="3Arrows" iconId="1"/>
              <x14:cfIcon iconSet="3Arrows" iconId="0"/>
            </x14:iconSet>
          </x14:cfRule>
          <xm:sqref>H29 H9:H12 H27 H22 H18 H14 H20 H16</xm:sqref>
        </x14:conditionalFormatting>
        <x14:conditionalFormatting xmlns:xm="http://schemas.microsoft.com/office/excel/2006/main">
          <x14:cfRule type="iconSet" priority="19" id="{52910379-31DE-4437-B14C-434EC6C76DCF}">
            <x14:iconSet iconSet="3Arrows" custom="1">
              <x14:cfvo type="percent">
                <xm:f>0</xm:f>
              </x14:cfvo>
              <x14:cfvo type="num">
                <xm:f>0</xm:f>
              </x14:cfvo>
              <x14:cfvo type="num" gte="0">
                <xm:f>0</xm:f>
              </x14:cfvo>
              <x14:cfIcon iconSet="3Arrows" iconId="2"/>
              <x14:cfIcon iconSet="3Arrows" iconId="1"/>
              <x14:cfIcon iconSet="3Arrows" iconId="0"/>
            </x14:iconSet>
          </x14:cfRule>
          <xm:sqref>N29 N9:N12 N27 N22 N18 N14 N20 N16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F3BCC-EECD-4F21-B290-C82E6AC94D58}">
  <sheetPr>
    <tabColor rgb="FFFF0000"/>
  </sheetPr>
  <dimension ref="A1:O27"/>
  <sheetViews>
    <sheetView workbookViewId="0">
      <selection activeCell="A5" sqref="A5"/>
    </sheetView>
  </sheetViews>
  <sheetFormatPr defaultRowHeight="14.25" x14ac:dyDescent="0.2"/>
  <sheetData>
    <row r="1" spans="1:15" ht="14.25" customHeight="1" x14ac:dyDescent="0.3">
      <c r="A1" s="141" t="s">
        <v>71</v>
      </c>
      <c r="B1" s="141"/>
      <c r="C1" s="141"/>
      <c r="D1" s="293" t="s">
        <v>0</v>
      </c>
      <c r="E1" s="293"/>
      <c r="F1" s="293"/>
      <c r="G1" s="293"/>
      <c r="H1" s="191" t="s">
        <v>292</v>
      </c>
      <c r="I1" s="192"/>
      <c r="J1" s="192"/>
      <c r="K1" s="192"/>
      <c r="L1" s="192"/>
      <c r="M1" s="192"/>
      <c r="N1" s="192"/>
      <c r="O1" s="142" t="s">
        <v>293</v>
      </c>
    </row>
    <row r="2" spans="1:15" ht="14.25" customHeight="1" x14ac:dyDescent="0.3">
      <c r="A2" s="141" t="s">
        <v>1</v>
      </c>
      <c r="B2" s="141"/>
      <c r="C2" s="192"/>
      <c r="D2" s="293" t="s">
        <v>2</v>
      </c>
      <c r="E2" s="293"/>
      <c r="F2" s="293"/>
      <c r="G2" s="293"/>
      <c r="H2" s="193" t="s">
        <v>294</v>
      </c>
      <c r="I2" s="192"/>
      <c r="J2" s="192"/>
      <c r="K2" s="192"/>
      <c r="L2" s="192"/>
      <c r="M2" s="192"/>
      <c r="N2" s="192"/>
      <c r="O2" s="143">
        <v>45292</v>
      </c>
    </row>
    <row r="3" spans="1:15" ht="14.25" customHeight="1" x14ac:dyDescent="0.25">
      <c r="A3" s="192"/>
      <c r="B3" s="192"/>
      <c r="C3" s="192"/>
      <c r="D3" s="294" t="s">
        <v>72</v>
      </c>
      <c r="E3" s="295"/>
      <c r="F3" s="295"/>
      <c r="G3" s="296"/>
      <c r="H3" s="193" t="s">
        <v>252</v>
      </c>
      <c r="I3" s="192"/>
      <c r="J3" s="192"/>
      <c r="K3" s="192"/>
      <c r="L3" s="192"/>
      <c r="M3" s="192"/>
      <c r="N3" s="192"/>
      <c r="O3" s="142" t="s">
        <v>295</v>
      </c>
    </row>
    <row r="4" spans="1:15" ht="15" x14ac:dyDescent="0.25">
      <c r="A4" s="192"/>
      <c r="B4" s="192"/>
      <c r="C4" s="192"/>
      <c r="D4" s="192"/>
      <c r="E4" s="192"/>
      <c r="F4" s="192"/>
      <c r="G4" s="192"/>
      <c r="H4" s="192"/>
      <c r="I4" s="192"/>
      <c r="J4" s="192"/>
      <c r="K4" s="192"/>
      <c r="L4" s="192"/>
      <c r="M4" s="192"/>
      <c r="N4" s="192"/>
      <c r="O4" s="192"/>
    </row>
    <row r="5" spans="1:15" ht="75" x14ac:dyDescent="0.25">
      <c r="A5" s="144" t="s">
        <v>4</v>
      </c>
      <c r="B5" s="145" t="s">
        <v>5</v>
      </c>
      <c r="C5" s="145" t="s">
        <v>6</v>
      </c>
      <c r="D5" s="146" t="s">
        <v>7</v>
      </c>
      <c r="E5" s="146" t="s">
        <v>8</v>
      </c>
      <c r="F5" s="146" t="s">
        <v>9</v>
      </c>
      <c r="G5" s="146" t="s">
        <v>10</v>
      </c>
      <c r="H5" s="146" t="s">
        <v>11</v>
      </c>
      <c r="I5" s="192"/>
      <c r="J5" s="144" t="s">
        <v>12</v>
      </c>
      <c r="K5" s="145" t="s">
        <v>13</v>
      </c>
      <c r="L5" s="145" t="s">
        <v>14</v>
      </c>
      <c r="M5" s="145" t="s">
        <v>15</v>
      </c>
      <c r="N5" s="145" t="s">
        <v>11</v>
      </c>
      <c r="O5" s="145" t="s">
        <v>277</v>
      </c>
    </row>
    <row r="6" spans="1:15" ht="90" x14ac:dyDescent="0.25">
      <c r="A6" s="194">
        <v>1</v>
      </c>
      <c r="B6" s="195" t="s">
        <v>29</v>
      </c>
      <c r="C6" s="195">
        <v>3</v>
      </c>
      <c r="D6" s="196">
        <v>4</v>
      </c>
      <c r="E6" s="196">
        <v>4</v>
      </c>
      <c r="F6" s="147">
        <v>16</v>
      </c>
      <c r="G6" s="196">
        <v>16</v>
      </c>
      <c r="H6" s="196">
        <v>0</v>
      </c>
      <c r="I6" s="192"/>
      <c r="J6" s="194">
        <v>4</v>
      </c>
      <c r="K6" s="191">
        <v>4</v>
      </c>
      <c r="L6" s="148">
        <v>16</v>
      </c>
      <c r="M6" s="191">
        <v>16</v>
      </c>
      <c r="N6" s="197">
        <v>0</v>
      </c>
      <c r="O6" s="198" t="s">
        <v>278</v>
      </c>
    </row>
    <row r="7" spans="1:15" ht="90" x14ac:dyDescent="0.25">
      <c r="A7" s="199">
        <v>2</v>
      </c>
      <c r="B7" s="200" t="s">
        <v>31</v>
      </c>
      <c r="C7" s="200">
        <v>3</v>
      </c>
      <c r="D7" s="196">
        <v>4</v>
      </c>
      <c r="E7" s="196">
        <v>2</v>
      </c>
      <c r="F7" s="149">
        <v>8</v>
      </c>
      <c r="G7" s="196">
        <v>8</v>
      </c>
      <c r="H7" s="196">
        <v>0</v>
      </c>
      <c r="I7" s="192"/>
      <c r="J7" s="199">
        <v>3</v>
      </c>
      <c r="K7" s="193">
        <v>4</v>
      </c>
      <c r="L7" s="148">
        <v>12</v>
      </c>
      <c r="M7" s="193">
        <v>9</v>
      </c>
      <c r="N7" s="201">
        <v>3</v>
      </c>
      <c r="O7" s="202" t="s">
        <v>278</v>
      </c>
    </row>
    <row r="8" spans="1:15" ht="165" x14ac:dyDescent="0.25">
      <c r="A8" s="199">
        <v>3</v>
      </c>
      <c r="B8" s="200" t="s">
        <v>32</v>
      </c>
      <c r="C8" s="200" t="s">
        <v>35</v>
      </c>
      <c r="D8" s="196">
        <v>4</v>
      </c>
      <c r="E8" s="196">
        <v>3</v>
      </c>
      <c r="F8" s="147">
        <v>12</v>
      </c>
      <c r="G8" s="196">
        <v>12</v>
      </c>
      <c r="H8" s="196">
        <v>0</v>
      </c>
      <c r="I8" s="192"/>
      <c r="J8" s="199">
        <v>3</v>
      </c>
      <c r="K8" s="193">
        <v>2</v>
      </c>
      <c r="L8" s="150">
        <v>6</v>
      </c>
      <c r="M8" s="193">
        <v>3</v>
      </c>
      <c r="N8" s="201">
        <v>3</v>
      </c>
      <c r="O8" s="202" t="s">
        <v>270</v>
      </c>
    </row>
    <row r="9" spans="1:15" ht="135" x14ac:dyDescent="0.25">
      <c r="A9" s="199">
        <v>4</v>
      </c>
      <c r="B9" s="200" t="s">
        <v>286</v>
      </c>
      <c r="C9" s="200" t="s">
        <v>25</v>
      </c>
      <c r="D9" s="196">
        <v>2</v>
      </c>
      <c r="E9" s="196">
        <v>3</v>
      </c>
      <c r="F9" s="149">
        <v>6</v>
      </c>
      <c r="G9" s="196">
        <v>6</v>
      </c>
      <c r="H9" s="196">
        <v>0</v>
      </c>
      <c r="I9" s="192"/>
      <c r="J9" s="199">
        <v>2</v>
      </c>
      <c r="K9" s="193">
        <v>2</v>
      </c>
      <c r="L9" s="151">
        <v>4</v>
      </c>
      <c r="M9" s="193">
        <v>4</v>
      </c>
      <c r="N9" s="201">
        <v>0</v>
      </c>
      <c r="O9" s="202" t="s">
        <v>296</v>
      </c>
    </row>
    <row r="10" spans="1:15" ht="165" x14ac:dyDescent="0.25">
      <c r="A10" s="199">
        <v>5</v>
      </c>
      <c r="B10" s="200" t="s">
        <v>34</v>
      </c>
      <c r="C10" s="200" t="s">
        <v>35</v>
      </c>
      <c r="D10" s="196">
        <v>4</v>
      </c>
      <c r="E10" s="196">
        <v>2</v>
      </c>
      <c r="F10" s="149">
        <v>8</v>
      </c>
      <c r="G10" s="196">
        <v>8</v>
      </c>
      <c r="H10" s="196">
        <v>0</v>
      </c>
      <c r="I10" s="192"/>
      <c r="J10" s="199">
        <v>3</v>
      </c>
      <c r="K10" s="193">
        <v>4</v>
      </c>
      <c r="L10" s="148">
        <v>12</v>
      </c>
      <c r="M10" s="193">
        <v>9</v>
      </c>
      <c r="N10" s="201">
        <v>3</v>
      </c>
      <c r="O10" s="202" t="s">
        <v>278</v>
      </c>
    </row>
    <row r="11" spans="1:15" ht="195" x14ac:dyDescent="0.25">
      <c r="A11" s="199">
        <v>6</v>
      </c>
      <c r="B11" s="200" t="s">
        <v>285</v>
      </c>
      <c r="C11" s="200">
        <v>2</v>
      </c>
      <c r="D11" s="196">
        <v>3</v>
      </c>
      <c r="E11" s="196">
        <v>3</v>
      </c>
      <c r="F11" s="149">
        <v>9</v>
      </c>
      <c r="G11" s="196">
        <v>9</v>
      </c>
      <c r="H11" s="196">
        <v>0</v>
      </c>
      <c r="I11" s="192"/>
      <c r="J11" s="199">
        <v>3</v>
      </c>
      <c r="K11" s="193">
        <v>2</v>
      </c>
      <c r="L11" s="150">
        <v>6</v>
      </c>
      <c r="M11" s="193">
        <v>6</v>
      </c>
      <c r="N11" s="201">
        <v>0</v>
      </c>
      <c r="O11" s="202" t="s">
        <v>297</v>
      </c>
    </row>
    <row r="12" spans="1:15" ht="135" x14ac:dyDescent="0.25">
      <c r="A12" s="199">
        <v>7</v>
      </c>
      <c r="B12" s="200" t="s">
        <v>54</v>
      </c>
      <c r="C12" s="200">
        <v>3</v>
      </c>
      <c r="D12" s="196">
        <v>4</v>
      </c>
      <c r="E12" s="196">
        <v>2</v>
      </c>
      <c r="F12" s="149">
        <v>8</v>
      </c>
      <c r="G12" s="196">
        <v>8</v>
      </c>
      <c r="H12" s="196">
        <v>0</v>
      </c>
      <c r="I12" s="192"/>
      <c r="J12" s="199">
        <v>3</v>
      </c>
      <c r="K12" s="193">
        <v>2</v>
      </c>
      <c r="L12" s="150">
        <v>6</v>
      </c>
      <c r="M12" s="193">
        <v>6</v>
      </c>
      <c r="N12" s="201">
        <v>0</v>
      </c>
      <c r="O12" s="202" t="s">
        <v>296</v>
      </c>
    </row>
    <row r="13" spans="1:15" ht="180" x14ac:dyDescent="0.25">
      <c r="A13" s="199">
        <v>8</v>
      </c>
      <c r="B13" s="200" t="s">
        <v>24</v>
      </c>
      <c r="C13" s="200" t="s">
        <v>25</v>
      </c>
      <c r="D13" s="196">
        <v>3</v>
      </c>
      <c r="E13" s="196">
        <v>2</v>
      </c>
      <c r="F13" s="149">
        <v>6</v>
      </c>
      <c r="G13" s="196">
        <v>6</v>
      </c>
      <c r="H13" s="196">
        <v>0</v>
      </c>
      <c r="I13" s="192"/>
      <c r="J13" s="199">
        <v>3</v>
      </c>
      <c r="K13" s="193">
        <v>1</v>
      </c>
      <c r="L13" s="151">
        <v>3</v>
      </c>
      <c r="M13" s="193">
        <v>3</v>
      </c>
      <c r="N13" s="201">
        <v>0</v>
      </c>
      <c r="O13" s="202" t="s">
        <v>296</v>
      </c>
    </row>
    <row r="14" spans="1:15" ht="135" x14ac:dyDescent="0.25">
      <c r="A14" s="199">
        <v>9</v>
      </c>
      <c r="B14" s="203" t="s">
        <v>288</v>
      </c>
      <c r="C14" s="200" t="s">
        <v>47</v>
      </c>
      <c r="D14" s="196">
        <v>4</v>
      </c>
      <c r="E14" s="196">
        <v>2</v>
      </c>
      <c r="F14" s="149">
        <v>8</v>
      </c>
      <c r="G14" s="196">
        <v>8</v>
      </c>
      <c r="H14" s="196">
        <v>0</v>
      </c>
      <c r="I14" s="192"/>
      <c r="J14" s="199">
        <v>2</v>
      </c>
      <c r="K14" s="193">
        <v>2</v>
      </c>
      <c r="L14" s="151">
        <v>4</v>
      </c>
      <c r="M14" s="193">
        <v>4</v>
      </c>
      <c r="N14" s="201">
        <v>0</v>
      </c>
      <c r="O14" s="202" t="s">
        <v>270</v>
      </c>
    </row>
    <row r="15" spans="1:15" ht="135" x14ac:dyDescent="0.25">
      <c r="A15" s="199">
        <v>10</v>
      </c>
      <c r="B15" s="200" t="s">
        <v>51</v>
      </c>
      <c r="C15" s="200" t="s">
        <v>47</v>
      </c>
      <c r="D15" s="196">
        <v>4</v>
      </c>
      <c r="E15" s="196">
        <v>2</v>
      </c>
      <c r="F15" s="149">
        <v>8</v>
      </c>
      <c r="G15" s="196">
        <v>8</v>
      </c>
      <c r="H15" s="196">
        <v>0</v>
      </c>
      <c r="I15" s="192"/>
      <c r="J15" s="199">
        <v>3</v>
      </c>
      <c r="K15" s="193">
        <v>1</v>
      </c>
      <c r="L15" s="151">
        <v>3</v>
      </c>
      <c r="M15" s="193">
        <v>6</v>
      </c>
      <c r="N15" s="201">
        <v>-3</v>
      </c>
      <c r="O15" s="202" t="s">
        <v>275</v>
      </c>
    </row>
    <row r="16" spans="1:15" ht="150" x14ac:dyDescent="0.25">
      <c r="A16" s="199">
        <v>11</v>
      </c>
      <c r="B16" s="200" t="s">
        <v>43</v>
      </c>
      <c r="C16" s="200" t="s">
        <v>33</v>
      </c>
      <c r="D16" s="196">
        <v>3</v>
      </c>
      <c r="E16" s="196">
        <v>3</v>
      </c>
      <c r="F16" s="149">
        <v>9</v>
      </c>
      <c r="G16" s="196">
        <v>9</v>
      </c>
      <c r="H16" s="196">
        <v>0</v>
      </c>
      <c r="I16" s="192"/>
      <c r="J16" s="199">
        <v>3</v>
      </c>
      <c r="K16" s="193">
        <v>1</v>
      </c>
      <c r="L16" s="151">
        <v>3</v>
      </c>
      <c r="M16" s="193">
        <v>6</v>
      </c>
      <c r="N16" s="201">
        <v>-3</v>
      </c>
      <c r="O16" s="202" t="s">
        <v>270</v>
      </c>
    </row>
    <row r="17" spans="1:15" ht="210" x14ac:dyDescent="0.25">
      <c r="A17" s="199">
        <v>12</v>
      </c>
      <c r="B17" s="200" t="s">
        <v>289</v>
      </c>
      <c r="C17" s="200" t="s">
        <v>47</v>
      </c>
      <c r="D17" s="196">
        <v>4</v>
      </c>
      <c r="E17" s="196">
        <v>2</v>
      </c>
      <c r="F17" s="149">
        <v>8</v>
      </c>
      <c r="G17" s="196">
        <v>8</v>
      </c>
      <c r="H17" s="196">
        <v>0</v>
      </c>
      <c r="I17" s="192"/>
      <c r="J17" s="199">
        <v>3</v>
      </c>
      <c r="K17" s="193">
        <v>4</v>
      </c>
      <c r="L17" s="148">
        <v>12</v>
      </c>
      <c r="M17" s="193">
        <v>9</v>
      </c>
      <c r="N17" s="201">
        <v>3</v>
      </c>
      <c r="O17" s="202" t="s">
        <v>270</v>
      </c>
    </row>
    <row r="18" spans="1:15" ht="120" x14ac:dyDescent="0.25">
      <c r="A18" s="199">
        <v>13</v>
      </c>
      <c r="B18" s="200" t="s">
        <v>37</v>
      </c>
      <c r="C18" s="200" t="s">
        <v>25</v>
      </c>
      <c r="D18" s="196">
        <v>4</v>
      </c>
      <c r="E18" s="196">
        <v>2</v>
      </c>
      <c r="F18" s="149">
        <v>8</v>
      </c>
      <c r="G18" s="196">
        <v>8</v>
      </c>
      <c r="H18" s="196">
        <v>0</v>
      </c>
      <c r="I18" s="192"/>
      <c r="J18" s="199">
        <v>3</v>
      </c>
      <c r="K18" s="193">
        <v>2</v>
      </c>
      <c r="L18" s="150">
        <v>6</v>
      </c>
      <c r="M18" s="193">
        <v>6</v>
      </c>
      <c r="N18" s="201">
        <v>0</v>
      </c>
      <c r="O18" s="202" t="s">
        <v>279</v>
      </c>
    </row>
    <row r="19" spans="1:15" ht="90" x14ac:dyDescent="0.25">
      <c r="A19" s="199">
        <v>14</v>
      </c>
      <c r="B19" s="203" t="s">
        <v>56</v>
      </c>
      <c r="C19" s="203">
        <v>3</v>
      </c>
      <c r="D19" s="196">
        <v>4</v>
      </c>
      <c r="E19" s="196">
        <v>4</v>
      </c>
      <c r="F19" s="147">
        <v>16</v>
      </c>
      <c r="G19" s="196">
        <v>16</v>
      </c>
      <c r="H19" s="196">
        <v>0</v>
      </c>
      <c r="I19" s="192"/>
      <c r="J19" s="199">
        <v>3</v>
      </c>
      <c r="K19" s="193">
        <v>4</v>
      </c>
      <c r="L19" s="148">
        <v>12</v>
      </c>
      <c r="M19" s="193">
        <v>12</v>
      </c>
      <c r="N19" s="201">
        <v>0</v>
      </c>
      <c r="O19" s="202" t="s">
        <v>118</v>
      </c>
    </row>
    <row r="20" spans="1:15" ht="150" x14ac:dyDescent="0.25">
      <c r="A20" s="199">
        <v>15</v>
      </c>
      <c r="B20" s="203" t="s">
        <v>287</v>
      </c>
      <c r="C20" s="203">
        <v>3</v>
      </c>
      <c r="D20" s="196">
        <v>3</v>
      </c>
      <c r="E20" s="196">
        <v>3</v>
      </c>
      <c r="F20" s="149">
        <v>9</v>
      </c>
      <c r="G20" s="196">
        <v>9</v>
      </c>
      <c r="H20" s="196">
        <v>0</v>
      </c>
      <c r="I20" s="192"/>
      <c r="J20" s="199">
        <v>3</v>
      </c>
      <c r="K20" s="193">
        <v>3</v>
      </c>
      <c r="L20" s="150">
        <v>9</v>
      </c>
      <c r="M20" s="193">
        <v>6</v>
      </c>
      <c r="N20" s="201">
        <v>3</v>
      </c>
      <c r="O20" s="202" t="s">
        <v>278</v>
      </c>
    </row>
    <row r="21" spans="1:15" ht="15.75" thickBot="1" x14ac:dyDescent="0.3">
      <c r="A21" s="192"/>
      <c r="B21" s="192"/>
      <c r="C21" s="192"/>
      <c r="D21" s="204"/>
      <c r="E21" s="204"/>
      <c r="F21" s="204"/>
      <c r="G21" s="204"/>
      <c r="H21" s="204"/>
      <c r="I21" s="192"/>
      <c r="J21" s="192"/>
      <c r="K21" s="192"/>
      <c r="L21" s="192"/>
      <c r="M21" s="192"/>
      <c r="N21" s="192"/>
      <c r="O21" s="192"/>
    </row>
    <row r="22" spans="1:15" ht="15.75" thickBot="1" x14ac:dyDescent="0.3">
      <c r="A22" s="297" t="s">
        <v>57</v>
      </c>
      <c r="B22" s="298"/>
      <c r="C22" s="205" t="s">
        <v>252</v>
      </c>
      <c r="D22" s="192"/>
      <c r="E22" s="192"/>
      <c r="F22" s="192"/>
      <c r="G22" s="204"/>
      <c r="H22" s="192"/>
      <c r="I22" s="192"/>
      <c r="J22" s="152" t="s">
        <v>58</v>
      </c>
      <c r="K22" s="153" t="s">
        <v>59</v>
      </c>
      <c r="L22" s="206">
        <v>45295</v>
      </c>
      <c r="M22" s="192"/>
      <c r="N22" s="192"/>
      <c r="O22" s="192"/>
    </row>
    <row r="23" spans="1:15" ht="15" x14ac:dyDescent="0.25">
      <c r="A23" s="142">
        <v>1</v>
      </c>
      <c r="B23" s="154" t="s">
        <v>298</v>
      </c>
      <c r="C23" s="142"/>
      <c r="D23" s="192"/>
      <c r="E23" s="192"/>
      <c r="F23" s="192"/>
      <c r="G23" s="204"/>
      <c r="H23" s="204"/>
      <c r="I23" s="192"/>
      <c r="J23" s="204"/>
      <c r="K23" s="204" t="s">
        <v>62</v>
      </c>
      <c r="L23" s="207">
        <v>45423</v>
      </c>
      <c r="M23" s="192"/>
      <c r="N23" s="192"/>
      <c r="O23" s="192"/>
    </row>
    <row r="24" spans="1:15" ht="15" x14ac:dyDescent="0.25">
      <c r="A24" s="142">
        <v>2</v>
      </c>
      <c r="B24" s="142" t="s">
        <v>299</v>
      </c>
      <c r="C24" s="142"/>
      <c r="D24" s="142"/>
      <c r="E24" s="192"/>
      <c r="F24" s="192"/>
      <c r="G24" s="204"/>
      <c r="H24" s="204"/>
      <c r="I24" s="192"/>
      <c r="J24" s="204"/>
      <c r="K24" s="204" t="s">
        <v>65</v>
      </c>
      <c r="L24" s="208">
        <v>45642</v>
      </c>
      <c r="M24" s="192"/>
      <c r="N24" s="192"/>
      <c r="O24" s="192"/>
    </row>
    <row r="25" spans="1:15" ht="15" x14ac:dyDescent="0.25">
      <c r="A25" s="142">
        <v>3</v>
      </c>
      <c r="B25" s="142" t="s">
        <v>300</v>
      </c>
      <c r="C25" s="142"/>
      <c r="D25" s="192"/>
      <c r="E25" s="192"/>
      <c r="F25" s="192"/>
      <c r="G25" s="192"/>
      <c r="H25" s="192"/>
      <c r="I25" s="192"/>
      <c r="J25" s="192"/>
      <c r="K25" s="192"/>
      <c r="L25" s="192"/>
      <c r="M25" s="192"/>
      <c r="N25" s="192"/>
      <c r="O25" s="192"/>
    </row>
    <row r="26" spans="1:15" ht="15" x14ac:dyDescent="0.25">
      <c r="A26" s="192"/>
      <c r="B26" s="192"/>
      <c r="C26" s="192"/>
      <c r="D26" s="192"/>
      <c r="E26" s="192"/>
      <c r="F26" s="192"/>
      <c r="G26" s="192"/>
      <c r="H26" s="192"/>
      <c r="I26" s="192"/>
      <c r="J26" s="192"/>
      <c r="K26" s="192"/>
      <c r="L26" s="192"/>
      <c r="M26" s="192"/>
      <c r="N26" s="192"/>
      <c r="O26" s="192"/>
    </row>
    <row r="27" spans="1:15" ht="15" x14ac:dyDescent="0.25">
      <c r="A27" s="192"/>
      <c r="B27" s="192"/>
      <c r="C27" s="192"/>
      <c r="D27" s="204"/>
      <c r="E27" s="204"/>
      <c r="F27" s="204"/>
      <c r="G27" s="204"/>
      <c r="H27" s="204"/>
      <c r="I27" s="192"/>
      <c r="J27" s="192"/>
      <c r="K27" s="192"/>
      <c r="L27" s="192"/>
      <c r="M27" s="192"/>
      <c r="N27" s="192"/>
      <c r="O27" s="192"/>
    </row>
  </sheetData>
  <mergeCells count="4">
    <mergeCell ref="D1:G1"/>
    <mergeCell ref="D2:G2"/>
    <mergeCell ref="D3:G3"/>
    <mergeCell ref="A22:B2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345c5cd-b95b-4824-9623-986043bc3f98" xsi:nil="true"/>
    <lcf76f155ced4ddcb4097134ff3c332f xmlns="c4c25b0b-a9b2-4e3e-b634-39fec33a342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B9F7D790CD87F4CA1AA24057FDCF9A7" ma:contentTypeVersion="15" ma:contentTypeDescription="Create a new document." ma:contentTypeScope="" ma:versionID="1afba33cd3df8a65b5e6557b820e9da6">
  <xsd:schema xmlns:xsd="http://www.w3.org/2001/XMLSchema" xmlns:xs="http://www.w3.org/2001/XMLSchema" xmlns:p="http://schemas.microsoft.com/office/2006/metadata/properties" xmlns:ns2="c4c25b0b-a9b2-4e3e-b634-39fec33a3420" xmlns:ns3="5345c5cd-b95b-4824-9623-986043bc3f98" targetNamespace="http://schemas.microsoft.com/office/2006/metadata/properties" ma:root="true" ma:fieldsID="74ebf168626ea0bc9e274c285bed9a7f" ns2:_="" ns3:_="">
    <xsd:import namespace="c4c25b0b-a9b2-4e3e-b634-39fec33a3420"/>
    <xsd:import namespace="5345c5cd-b95b-4824-9623-986043bc3f9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c25b0b-a9b2-4e3e-b634-39fec33a34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91377cd-c96a-43ab-ab84-0750d421662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345c5cd-b95b-4824-9623-986043bc3f9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485e359-7b98-47e1-be11-d01be9ff8dcf}" ma:internalName="TaxCatchAll" ma:showField="CatchAllData" ma:web="5345c5cd-b95b-4824-9623-986043bc3f9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390F1D-531F-4B90-9876-981EFEAE48B2}">
  <ds:schemaRefs>
    <ds:schemaRef ds:uri="http://schemas.microsoft.com/sharepoint/v3/contenttype/forms"/>
  </ds:schemaRefs>
</ds:datastoreItem>
</file>

<file path=customXml/itemProps2.xml><?xml version="1.0" encoding="utf-8"?>
<ds:datastoreItem xmlns:ds="http://schemas.openxmlformats.org/officeDocument/2006/customXml" ds:itemID="{BDFE97DD-7E03-4EB8-AADB-12E4B1A10495}">
  <ds:schemaRefs>
    <ds:schemaRef ds:uri="http://schemas.microsoft.com/office/2006/documentManagement/types"/>
    <ds:schemaRef ds:uri="http://www.w3.org/XML/1998/namespace"/>
    <ds:schemaRef ds:uri="http://purl.org/dc/dcmitype/"/>
    <ds:schemaRef ds:uri="http://purl.org/dc/elements/1.1/"/>
    <ds:schemaRef ds:uri="http://purl.org/dc/terms/"/>
    <ds:schemaRef ds:uri="d2216946-dea4-4a04-a24e-076905fd6633"/>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D213B64F-38F8-4865-B59C-171009AA488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SLC Summary</vt:lpstr>
      <vt:lpstr>SLC Strategic Risk Register</vt:lpstr>
      <vt:lpstr>SLC Board Risk Appetite</vt:lpstr>
      <vt:lpstr>SLC Risk Profile &amp; Scorin</vt:lpstr>
      <vt:lpstr>Jul 25 SLC Summary</vt:lpstr>
      <vt:lpstr>Apr 25 SLC Summary</vt:lpstr>
      <vt:lpstr>Feb 25 SLC Summary</vt:lpstr>
      <vt:lpstr>Nov 24 SLC Summary</vt:lpstr>
      <vt:lpstr>Aug 24 SLC Summary</vt:lpstr>
      <vt:lpstr>_GoBack</vt:lpstr>
      <vt:lpstr>'Apr 25 SLC Summary'!Print_Area</vt:lpstr>
      <vt:lpstr>'Feb 25 SLC Summary'!Print_Area</vt:lpstr>
      <vt:lpstr>'Jul 25 SLC Summary'!Print_Area</vt:lpstr>
      <vt:lpstr>'Nov 24 SLC Summary'!Print_Area</vt:lpstr>
      <vt:lpstr>'SLC Risk Profile &amp; Scorin'!Print_Area</vt:lpstr>
      <vt:lpstr>'SLC Strategic Risk Register'!Print_Area</vt:lpstr>
      <vt:lpstr>'SLC Summary'!Print_Area</vt:lpstr>
      <vt:lpstr>'SLC Strategic Risk Register'!Print_Titles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SLC</dc:creator>
  <cp:keywords/>
  <dc:description/>
  <cp:lastModifiedBy>Elaine McKechnie</cp:lastModifiedBy>
  <cp:revision/>
  <dcterms:created xsi:type="dcterms:W3CDTF">2021-04-30T13:50:56Z</dcterms:created>
  <dcterms:modified xsi:type="dcterms:W3CDTF">2025-11-24T22:29:49Z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0x0101001B9F7D790CD87F4CA1AA24057FDCF9A7</vt:lpwstr>
  </property>
</Properties>
</file>